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827"/>
  <workbookPr showInkAnnotation="0" codeName="ThisWorkbook" defaultThemeVersion="124226"/>
  <mc:AlternateContent xmlns:mc="http://schemas.openxmlformats.org/markup-compatibility/2006">
    <mc:Choice Requires="x15">
      <x15ac:absPath xmlns:x15ac="http://schemas.microsoft.com/office/spreadsheetml/2010/11/ac" url="C:\Users\Hanne\Downloads\"/>
    </mc:Choice>
  </mc:AlternateContent>
  <bookViews>
    <workbookView xWindow="0" yWindow="0" windowWidth="14380" windowHeight="4080" tabRatio="707" firstSheet="1" activeTab="1" xr2:uid="{00000000-000D-0000-FFFF-FFFF00000000}"/>
  </bookViews>
  <sheets>
    <sheet name="0. Toelichting" sheetId="8" state="hidden" r:id="rId1"/>
    <sheet name="1. Voorblad" sheetId="1" r:id="rId2"/>
    <sheet name="2. Afwegingskader" sheetId="2" r:id="rId3"/>
    <sheet name="3. Wegingsfactor" sheetId="3" state="hidden" r:id="rId4"/>
    <sheet name="Toelichting" sheetId="9" state="hidden" r:id="rId5"/>
    <sheet name="3. Eindblad" sheetId="10" r:id="rId6"/>
    <sheet name="Gegevensblad tabellen" sheetId="7" state="hidden" r:id="rId7"/>
    <sheet name="Wegingsfactor W2" sheetId="4" state="hidden" r:id="rId8"/>
    <sheet name="Procenten" sheetId="11" state="hidden" r:id="rId9"/>
  </sheets>
  <definedNames>
    <definedName name="DETAIL" localSheetId="2">'2. Afwegingskader'!$C$10:$O$71</definedName>
    <definedName name="GEGEVENS" localSheetId="1">'1. Voorblad'!$B$10</definedName>
    <definedName name="Kostenconfigurator">'0. Toelichting'!#REF!</definedName>
    <definedName name="Kostenconfigurator__nieuwbouw_en_renovatie">'2. Afwegingskader'!$D$43</definedName>
    <definedName name="Locatiegrootte__gebouw___terrein__en_inpassingsmogelijkheid">#REF!</definedName>
    <definedName name="NIEUWBOUW">'2. Afwegingskader'!$N$10:$O$71</definedName>
    <definedName name="NIEUWBOUW__RENOVATIEKOSTENCONFIGURATOR">'0. Toelichting'!#REF!</definedName>
    <definedName name="Omgevingskenmerken">"Opmerking 1561"</definedName>
    <definedName name="OVERZICHT" localSheetId="7">'Wegingsfactor W2'!$A$1:$J$11</definedName>
    <definedName name="_xlnm.Print_Area" localSheetId="0">'0. Toelichting'!$B$1:$P$51</definedName>
    <definedName name="_xlnm.Print_Area" localSheetId="1">'1. Voorblad'!$A$1:$I$63</definedName>
    <definedName name="_xlnm.Print_Area" localSheetId="2">'2. Afwegingskader'!$A$6:$V$81</definedName>
    <definedName name="_xlnm.Print_Area" localSheetId="5">'3. Eindblad'!$B$7:$Z$172</definedName>
    <definedName name="_xlnm.Print_Area" localSheetId="3">'3. Wegingsfactor'!$A$1:$J$29</definedName>
    <definedName name="_xlnm.Print_Titles" localSheetId="0">'0. Toelichting'!$1:$7</definedName>
    <definedName name="RUBRIEKEN_AFWEGING">'2. Afwegingskader'!$C$10</definedName>
    <definedName name="Toelichting_Afwegingskader">'0. Toelichting'!#REF!</definedName>
    <definedName name="Toelichting_Eindblad">'0. Toelichting'!#REF!</definedName>
    <definedName name="Toelichting_Voorblad">'0. Toelichting'!#REF!</definedName>
    <definedName name="Toelichting_Wegingsfactor">'0. Toelichting'!#REF!</definedName>
    <definedName name="VERBOUWEN">'2. Afwegingskader'!$I$10:$J$71</definedName>
    <definedName name="VOORBLAD" localSheetId="1">'1. Voorblad'!$G$19</definedName>
    <definedName name="WEGINGSFACTOR_W1">'1. Voorblad'!#REF!</definedName>
    <definedName name="Weginsfactor" localSheetId="3">'3. Wegingsfactor'!#REF!</definedName>
    <definedName name="werkwijzer">'0. Toelichting'!#REF!</definedName>
    <definedName name="Z_FA2576B4_5B7A_4BCC_9280_699F4063FE86_.wvu.PrintArea" localSheetId="0" hidden="1">'0. Toelichting'!$A$1:$M$52</definedName>
    <definedName name="Z_FA2576B4_5B7A_4BCC_9280_699F4063FE86_.wvu.PrintArea" localSheetId="1" hidden="1">'1. Voorblad'!$A$4:$I$64</definedName>
    <definedName name="Z_FA2576B4_5B7A_4BCC_9280_699F4063FE86_.wvu.PrintArea" localSheetId="2" hidden="1">'2. Afwegingskader'!$C$6:$T$72</definedName>
    <definedName name="Z_FA2576B4_5B7A_4BCC_9280_699F4063FE86_.wvu.PrintArea" localSheetId="3" hidden="1">'3. Wegingsfactor'!$A$8:$J$29</definedName>
    <definedName name="Z_FA2576B4_5B7A_4BCC_9280_699F4063FE86_.wvu.PrintTitles" localSheetId="2" hidden="1">'2. Afwegingskader'!#REF!</definedName>
  </definedNames>
  <calcPr calcId="171027"/>
  <customWorkbookViews>
    <customWorkbookView name="Eindblad" guid="{FA2576B4-5B7A-4BCC-9280-699F4063FE86}" includeHiddenRowCol="0" maximized="1" windowWidth="1920" windowHeight="858" tabRatio="707" activeSheetId="5"/>
  </customWorkbookViews>
</workbook>
</file>

<file path=xl/calcChain.xml><?xml version="1.0" encoding="utf-8"?>
<calcChain xmlns="http://schemas.openxmlformats.org/spreadsheetml/2006/main">
  <c r="H163" i="10" l="1"/>
  <c r="F40" i="1"/>
  <c r="F44" i="1"/>
  <c r="I39" i="1"/>
  <c r="E11" i="2" l="1"/>
  <c r="D39" i="1"/>
  <c r="D61" i="9" l="1"/>
  <c r="D53" i="9"/>
  <c r="D46" i="9"/>
  <c r="D37" i="9"/>
  <c r="D30" i="9"/>
  <c r="D22" i="9"/>
  <c r="D15" i="9"/>
  <c r="D7" i="9"/>
  <c r="D20" i="1" l="1"/>
  <c r="M21" i="2" l="1"/>
  <c r="M20" i="2"/>
  <c r="M12" i="2"/>
  <c r="E65" i="2" l="1"/>
  <c r="E57" i="2"/>
  <c r="E50" i="2"/>
  <c r="E41" i="2"/>
  <c r="E34" i="2"/>
  <c r="E26" i="2"/>
  <c r="E19" i="2"/>
  <c r="D22" i="3"/>
  <c r="H67" i="2" l="1"/>
  <c r="H68" i="2"/>
  <c r="H66" i="2"/>
  <c r="J10" i="4" l="1"/>
  <c r="J21" i="4" s="1"/>
  <c r="G10" i="4"/>
  <c r="G21" i="4" s="1"/>
  <c r="J9" i="4"/>
  <c r="J20" i="4" s="1"/>
  <c r="G9" i="4"/>
  <c r="G20" i="4" s="1"/>
  <c r="J8" i="4"/>
  <c r="J19" i="4" s="1"/>
  <c r="G8" i="4"/>
  <c r="G19" i="4" s="1"/>
  <c r="J7" i="4"/>
  <c r="J18" i="4" s="1"/>
  <c r="G7" i="4"/>
  <c r="G18" i="4" s="1"/>
  <c r="J6" i="4"/>
  <c r="J17" i="4" s="1"/>
  <c r="G6" i="4"/>
  <c r="G17" i="4" s="1"/>
  <c r="J5" i="4"/>
  <c r="J16" i="4" s="1"/>
  <c r="G5" i="4"/>
  <c r="G16" i="4" s="1"/>
  <c r="J4" i="4"/>
  <c r="J15" i="4" s="1"/>
  <c r="G4" i="4"/>
  <c r="G15" i="4" s="1"/>
  <c r="J3" i="4" l="1"/>
  <c r="J14" i="4" s="1"/>
  <c r="G3" i="4"/>
  <c r="G14" i="4" s="1"/>
  <c r="M67" i="2"/>
  <c r="M68" i="2"/>
  <c r="M66" i="2"/>
  <c r="H58" i="2"/>
  <c r="H59" i="2"/>
  <c r="M59" i="2"/>
  <c r="M60" i="2"/>
  <c r="M61" i="2"/>
  <c r="M62" i="2"/>
  <c r="M58" i="2"/>
  <c r="H60" i="2"/>
  <c r="H61" i="2"/>
  <c r="H62" i="2"/>
  <c r="H52" i="2"/>
  <c r="H53" i="2"/>
  <c r="H54" i="2"/>
  <c r="M52" i="2"/>
  <c r="M53" i="2"/>
  <c r="M54" i="2"/>
  <c r="M51" i="2"/>
  <c r="H51" i="2"/>
  <c r="M44" i="2"/>
  <c r="M45" i="2"/>
  <c r="M46" i="2"/>
  <c r="M47" i="2"/>
  <c r="H47" i="2"/>
  <c r="H44" i="2"/>
  <c r="H45" i="2"/>
  <c r="H46" i="2"/>
  <c r="H42" i="2"/>
  <c r="M42" i="2"/>
  <c r="M35" i="2"/>
  <c r="M36" i="2"/>
  <c r="M37" i="2"/>
  <c r="M38" i="2"/>
  <c r="H35" i="2"/>
  <c r="H36" i="2"/>
  <c r="H37" i="2"/>
  <c r="H38" i="2"/>
  <c r="H12" i="2"/>
  <c r="M48" i="2" l="1"/>
  <c r="L45" i="2" s="1"/>
  <c r="H48" i="2"/>
  <c r="G42" i="2" s="1"/>
  <c r="H69" i="2"/>
  <c r="G68" i="2" s="1"/>
  <c r="M63" i="2"/>
  <c r="L60" i="2" s="1"/>
  <c r="H63" i="2"/>
  <c r="G59" i="2" s="1"/>
  <c r="M69" i="2"/>
  <c r="L67" i="2" s="1"/>
  <c r="M55" i="2"/>
  <c r="L53" i="2" s="1"/>
  <c r="H55" i="2"/>
  <c r="G52" i="2" s="1"/>
  <c r="H39" i="2"/>
  <c r="G35" i="2" s="1"/>
  <c r="M39" i="2"/>
  <c r="L35" i="2" s="1"/>
  <c r="K35" i="2" s="1"/>
  <c r="P11" i="2"/>
  <c r="Q11" i="2"/>
  <c r="R11" i="2"/>
  <c r="H13" i="2"/>
  <c r="M13" i="2"/>
  <c r="H14" i="2"/>
  <c r="M14" i="2"/>
  <c r="H15" i="2"/>
  <c r="M15" i="2"/>
  <c r="H16" i="2"/>
  <c r="M16" i="2"/>
  <c r="P19" i="2"/>
  <c r="Q19" i="2"/>
  <c r="R19" i="2"/>
  <c r="H20" i="2"/>
  <c r="H21" i="2"/>
  <c r="H22" i="2"/>
  <c r="M22" i="2"/>
  <c r="H23" i="2"/>
  <c r="M23" i="2"/>
  <c r="P26" i="2"/>
  <c r="Q26" i="2"/>
  <c r="R26" i="2"/>
  <c r="H27" i="2"/>
  <c r="M27" i="2"/>
  <c r="H28" i="2"/>
  <c r="M28" i="2"/>
  <c r="H29" i="2"/>
  <c r="M29" i="2"/>
  <c r="H30" i="2"/>
  <c r="M30" i="2"/>
  <c r="H31" i="2"/>
  <c r="M31" i="2"/>
  <c r="P34" i="2"/>
  <c r="Q34" i="2"/>
  <c r="R34" i="2"/>
  <c r="P41" i="2"/>
  <c r="Q41" i="2"/>
  <c r="R41" i="2"/>
  <c r="P50" i="2"/>
  <c r="Q50" i="2"/>
  <c r="R50" i="2"/>
  <c r="P57" i="2"/>
  <c r="Q57" i="2"/>
  <c r="R57" i="2"/>
  <c r="P65" i="2"/>
  <c r="Q65" i="2"/>
  <c r="R65" i="2"/>
  <c r="L68" i="2" l="1"/>
  <c r="L46" i="2"/>
  <c r="K46" i="2" s="1"/>
  <c r="L61" i="2"/>
  <c r="K61" i="2" s="1"/>
  <c r="G61" i="2"/>
  <c r="G60" i="2"/>
  <c r="G58" i="2"/>
  <c r="L58" i="2"/>
  <c r="K58" i="2" s="1"/>
  <c r="G46" i="2"/>
  <c r="F46" i="2" s="1"/>
  <c r="L54" i="2"/>
  <c r="K54" i="2" s="1"/>
  <c r="L51" i="2"/>
  <c r="K51" i="2" s="1"/>
  <c r="L52" i="2"/>
  <c r="K52" i="2" s="1"/>
  <c r="L47" i="2"/>
  <c r="K47" i="2" s="1"/>
  <c r="L44" i="2"/>
  <c r="K44" i="2" s="1"/>
  <c r="L42" i="2"/>
  <c r="K42" i="2" s="1"/>
  <c r="L66" i="2"/>
  <c r="K66" i="2" s="1"/>
  <c r="G66" i="2"/>
  <c r="F66" i="2" s="1"/>
  <c r="G67" i="2"/>
  <c r="F67" i="2" s="1"/>
  <c r="L62" i="2"/>
  <c r="K62" i="2" s="1"/>
  <c r="G62" i="2"/>
  <c r="L59" i="2"/>
  <c r="G54" i="2"/>
  <c r="F54" i="2" s="1"/>
  <c r="G53" i="2"/>
  <c r="F53" i="2" s="1"/>
  <c r="G51" i="2"/>
  <c r="F51" i="2" s="1"/>
  <c r="G47" i="2"/>
  <c r="F47" i="2" s="1"/>
  <c r="G45" i="2"/>
  <c r="F45" i="2" s="1"/>
  <c r="G44" i="2"/>
  <c r="G38" i="2"/>
  <c r="F38" i="2" s="1"/>
  <c r="G37" i="2"/>
  <c r="F37" i="2" s="1"/>
  <c r="G36" i="2"/>
  <c r="F36" i="2" s="1"/>
  <c r="K53" i="2"/>
  <c r="F68" i="2"/>
  <c r="F42" i="2"/>
  <c r="H24" i="2"/>
  <c r="K60" i="2"/>
  <c r="K68" i="2"/>
  <c r="H32" i="2"/>
  <c r="G28" i="2" s="1"/>
  <c r="F35" i="2"/>
  <c r="L37" i="2"/>
  <c r="K37" i="2" s="1"/>
  <c r="L38" i="2"/>
  <c r="K38" i="2" s="1"/>
  <c r="L36" i="2"/>
  <c r="K36" i="2" s="1"/>
  <c r="M32" i="2"/>
  <c r="L28" i="2" s="1"/>
  <c r="M24" i="2"/>
  <c r="M17" i="2"/>
  <c r="L13" i="2" s="1"/>
  <c r="H17" i="2"/>
  <c r="G12" i="2" s="1"/>
  <c r="E71" i="2"/>
  <c r="G13" i="2" l="1"/>
  <c r="L20" i="2"/>
  <c r="L21" i="2"/>
  <c r="K21" i="2" s="1"/>
  <c r="L22" i="2"/>
  <c r="K22" i="2" s="1"/>
  <c r="L23" i="2"/>
  <c r="K23" i="2" s="1"/>
  <c r="L31" i="2"/>
  <c r="K31" i="2" s="1"/>
  <c r="L30" i="2"/>
  <c r="K30" i="2" s="1"/>
  <c r="L29" i="2"/>
  <c r="K29" i="2" s="1"/>
  <c r="L27" i="2"/>
  <c r="K27" i="2" s="1"/>
  <c r="G31" i="2"/>
  <c r="F31" i="2" s="1"/>
  <c r="G30" i="2"/>
  <c r="F30" i="2" s="1"/>
  <c r="G29" i="2"/>
  <c r="F29" i="2" s="1"/>
  <c r="G27" i="2"/>
  <c r="F27" i="2" s="1"/>
  <c r="L16" i="2"/>
  <c r="K16" i="2" s="1"/>
  <c r="L15" i="2"/>
  <c r="K15" i="2" s="1"/>
  <c r="L14" i="2"/>
  <c r="K14" i="2" s="1"/>
  <c r="L12" i="2"/>
  <c r="K12" i="2" s="1"/>
  <c r="F12" i="2"/>
  <c r="G23" i="2"/>
  <c r="F23" i="2" s="1"/>
  <c r="G22" i="2"/>
  <c r="F22" i="2" s="1"/>
  <c r="G21" i="2"/>
  <c r="F21" i="2" s="1"/>
  <c r="G20" i="2"/>
  <c r="F20" i="2" s="1"/>
  <c r="F69" i="2"/>
  <c r="I65" i="2" s="1"/>
  <c r="K55" i="2"/>
  <c r="N50" i="2" s="1"/>
  <c r="L55" i="2"/>
  <c r="L48" i="2"/>
  <c r="F44" i="2"/>
  <c r="F48" i="2" s="1"/>
  <c r="I41" i="2" s="1"/>
  <c r="G48" i="2"/>
  <c r="G69" i="2"/>
  <c r="F28" i="2"/>
  <c r="K20" i="2"/>
  <c r="K13" i="2"/>
  <c r="G15" i="2"/>
  <c r="F15" i="2" s="1"/>
  <c r="L63" i="2"/>
  <c r="K59" i="2"/>
  <c r="K63" i="2" s="1"/>
  <c r="N57" i="2" s="1"/>
  <c r="H9" i="4" s="1"/>
  <c r="K20" i="4" s="1"/>
  <c r="L20" i="4" s="1"/>
  <c r="G63" i="2"/>
  <c r="L69" i="2"/>
  <c r="K67" i="2"/>
  <c r="K45" i="2"/>
  <c r="K48" i="2" s="1"/>
  <c r="N41" i="2" s="1"/>
  <c r="G55" i="2"/>
  <c r="F52" i="2"/>
  <c r="F55" i="2" s="1"/>
  <c r="I50" i="2" s="1"/>
  <c r="F13" i="2"/>
  <c r="G39" i="2"/>
  <c r="F39" i="2"/>
  <c r="I34" i="2" s="1"/>
  <c r="L39" i="2"/>
  <c r="K39" i="2"/>
  <c r="N34" i="2" s="1"/>
  <c r="K28" i="2"/>
  <c r="G16" i="2"/>
  <c r="F16" i="2" s="1"/>
  <c r="G14" i="2"/>
  <c r="F14" i="2" s="1"/>
  <c r="R71" i="2"/>
  <c r="Q71" i="2"/>
  <c r="P71" i="2"/>
  <c r="H8" i="4" l="1"/>
  <c r="K19" i="4" s="1"/>
  <c r="L19" i="4" s="1"/>
  <c r="F10" i="4"/>
  <c r="H21" i="4" s="1"/>
  <c r="I21" i="4" s="1"/>
  <c r="F8" i="4"/>
  <c r="F7" i="4"/>
  <c r="H18" i="4" s="1"/>
  <c r="I18" i="4" s="1"/>
  <c r="H7" i="4"/>
  <c r="K18" i="4" s="1"/>
  <c r="L18" i="4" s="1"/>
  <c r="L24" i="2"/>
  <c r="F32" i="2"/>
  <c r="I26" i="2" s="1"/>
  <c r="G24" i="2"/>
  <c r="L17" i="2"/>
  <c r="K17" i="2"/>
  <c r="N11" i="2" s="1"/>
  <c r="F6" i="4"/>
  <c r="H17" i="4" s="1"/>
  <c r="I17" i="4" s="1"/>
  <c r="G32" i="2"/>
  <c r="K24" i="2"/>
  <c r="N19" i="2" s="1"/>
  <c r="F24" i="2"/>
  <c r="I19" i="2" s="1"/>
  <c r="K69" i="2"/>
  <c r="N65" i="2" s="1"/>
  <c r="L32" i="2"/>
  <c r="K32" i="2"/>
  <c r="N26" i="2" s="1"/>
  <c r="F17" i="2"/>
  <c r="I11" i="2" s="1"/>
  <c r="G17" i="2"/>
  <c r="H19" i="4" l="1"/>
  <c r="I19" i="4" s="1"/>
  <c r="H5" i="4"/>
  <c r="K16" i="4" s="1"/>
  <c r="L16" i="4" s="1"/>
  <c r="N71" i="2"/>
  <c r="H4" i="4"/>
  <c r="K15" i="4" s="1"/>
  <c r="L15" i="4" s="1"/>
  <c r="H6" i="4"/>
  <c r="K17" i="4" s="1"/>
  <c r="L17" i="4" s="1"/>
  <c r="F5" i="4"/>
  <c r="H16" i="4" s="1"/>
  <c r="I16" i="4" s="1"/>
  <c r="F4" i="4"/>
  <c r="H15" i="4" s="1"/>
  <c r="I15" i="4" s="1"/>
  <c r="F3" i="4"/>
  <c r="H14" i="4" s="1"/>
  <c r="I14" i="4" s="1"/>
  <c r="H3" i="4" l="1"/>
  <c r="K14" i="4" s="1"/>
  <c r="L14" i="4" s="1"/>
  <c r="H10" i="4"/>
  <c r="K21" i="4" s="1"/>
  <c r="L21" i="4" s="1"/>
  <c r="K22" i="4" l="1"/>
  <c r="H11" i="4"/>
  <c r="F58" i="2"/>
  <c r="F59" i="2"/>
  <c r="F60" i="2"/>
  <c r="F61" i="2"/>
  <c r="F62" i="2"/>
  <c r="F63" i="2" l="1"/>
  <c r="I57" i="2" s="1"/>
  <c r="I71" i="2" s="1"/>
  <c r="F9" i="4" l="1"/>
  <c r="H20" i="4" s="1"/>
  <c r="I20" i="4" l="1"/>
  <c r="H22" i="4" s="1"/>
  <c r="F11" i="4"/>
</calcChain>
</file>

<file path=xl/sharedStrings.xml><?xml version="1.0" encoding="utf-8"?>
<sst xmlns="http://schemas.openxmlformats.org/spreadsheetml/2006/main" count="416" uniqueCount="259">
  <si>
    <t xml:space="preserve">* Indien bouwdelen worden behouden met verschillende bouwjaren, dan dit separaat benoemen. </t>
  </si>
  <si>
    <t>Aantal bouwlagen gewenst</t>
  </si>
  <si>
    <t>Kadastrale perceeloppervlakte</t>
  </si>
  <si>
    <t>Plaats</t>
  </si>
  <si>
    <t>Postcode</t>
  </si>
  <si>
    <t>Projectnaam</t>
  </si>
  <si>
    <t>Situatie omschrijving / projectomschrijving</t>
  </si>
  <si>
    <t>Beoogde partners</t>
  </si>
  <si>
    <t>Datum ingebruikname</t>
  </si>
  <si>
    <t>Aantal leerlingen bij ingebruikname</t>
  </si>
  <si>
    <t>Afdrukdatum</t>
  </si>
  <si>
    <t>Datum van opstellen</t>
  </si>
  <si>
    <t>KERNGEGEVENS OBJECT</t>
  </si>
  <si>
    <t>Nr.</t>
  </si>
  <si>
    <t>Belang</t>
  </si>
  <si>
    <t>W2</t>
  </si>
  <si>
    <t>Renovatie</t>
  </si>
  <si>
    <t>Nieuwbouw</t>
  </si>
  <si>
    <t>Locatie C</t>
  </si>
  <si>
    <t>Locatie D</t>
  </si>
  <si>
    <t>Locatie E</t>
  </si>
  <si>
    <t>TOELICHTING</t>
  </si>
  <si>
    <t>Ruimtelijk/locatie/planologisch</t>
  </si>
  <si>
    <t>1.1</t>
  </si>
  <si>
    <t>1.2</t>
  </si>
  <si>
    <t>1.3</t>
  </si>
  <si>
    <t>1.4</t>
  </si>
  <si>
    <t>1.5</t>
  </si>
  <si>
    <t>Voedingsgebied</t>
  </si>
  <si>
    <t>Onderwijs-/ samenwerkingsconcept</t>
  </si>
  <si>
    <t>2.1</t>
  </si>
  <si>
    <t>2.2</t>
  </si>
  <si>
    <t>2.3</t>
  </si>
  <si>
    <t>Samenwerkingspartners</t>
  </si>
  <si>
    <t>continu rooster, overig gebruik na schooltijd, beheersbaarheid,</t>
  </si>
  <si>
    <t>2.4</t>
  </si>
  <si>
    <t>Samenwerkingsvormen</t>
  </si>
  <si>
    <t>Gebouw</t>
  </si>
  <si>
    <t>3.1</t>
  </si>
  <si>
    <t>3.2</t>
  </si>
  <si>
    <t>3.3</t>
  </si>
  <si>
    <t>3.4</t>
  </si>
  <si>
    <t>3.5</t>
  </si>
  <si>
    <t>Maatschappelijk</t>
  </si>
  <si>
    <t>4.2</t>
  </si>
  <si>
    <t>4.3</t>
  </si>
  <si>
    <t>4.4</t>
  </si>
  <si>
    <t>4.5</t>
  </si>
  <si>
    <t>Financieel</t>
  </si>
  <si>
    <t>5.1</t>
  </si>
  <si>
    <t>zie B4 Renovatiegids scholgebouwen (NEN2748)</t>
  </si>
  <si>
    <t>5.2</t>
  </si>
  <si>
    <t>5.3</t>
  </si>
  <si>
    <t>5.4</t>
  </si>
  <si>
    <t>5.5</t>
  </si>
  <si>
    <t>Bestuurlijk</t>
  </si>
  <si>
    <t>6.1</t>
  </si>
  <si>
    <t>t.o.v. eigen scholen; financieel, z/w)</t>
  </si>
  <si>
    <t>6.2</t>
  </si>
  <si>
    <t>6.3</t>
  </si>
  <si>
    <t>6.4</t>
  </si>
  <si>
    <t>MR</t>
  </si>
  <si>
    <t>Juridisch</t>
  </si>
  <si>
    <t>7.1</t>
  </si>
  <si>
    <t>7.2</t>
  </si>
  <si>
    <t>Omgevingswet</t>
  </si>
  <si>
    <t>bestemmingsplan, omgevingsvergunningen, bezwaar, etc.</t>
  </si>
  <si>
    <t>7.3</t>
  </si>
  <si>
    <t>erfpacht, huurovk, eigendomsituatie</t>
  </si>
  <si>
    <t>7.4</t>
  </si>
  <si>
    <t>7.5</t>
  </si>
  <si>
    <t>Risico's</t>
  </si>
  <si>
    <t>8.1</t>
  </si>
  <si>
    <t>8.2</t>
  </si>
  <si>
    <t>8.3</t>
  </si>
  <si>
    <t>TOTAAL</t>
  </si>
  <si>
    <t>Ruimtelijk</t>
  </si>
  <si>
    <t>Onderwijs-/samenwerkingsconcept</t>
  </si>
  <si>
    <t>Overig/risico's</t>
  </si>
  <si>
    <t>Overige</t>
  </si>
  <si>
    <t>Planning</t>
  </si>
  <si>
    <t>Milieu / Bodem</t>
  </si>
  <si>
    <t>Score</t>
  </si>
  <si>
    <t>Waarde W2</t>
  </si>
  <si>
    <t>F6-(E11+E10+E9+E8)</t>
  </si>
  <si>
    <t>Formule 1</t>
  </si>
  <si>
    <t>Formule 2</t>
  </si>
  <si>
    <t xml:space="preserve">Oppervlakte totale gebouw </t>
  </si>
  <si>
    <t>Oppervlakte onderwijs</t>
  </si>
  <si>
    <t>Oppervlakte kinderopvang</t>
  </si>
  <si>
    <t>Oppervlakte sport-/gymzaal</t>
  </si>
  <si>
    <t>Oppervlakte overige</t>
  </si>
  <si>
    <t>Oppervlakte totale gebouw</t>
  </si>
  <si>
    <t>Keuze</t>
  </si>
  <si>
    <t>ja</t>
  </si>
  <si>
    <t>nee</t>
  </si>
  <si>
    <t>Omgevingskenmerken</t>
  </si>
  <si>
    <t>Voorzieningen in de omgeving</t>
  </si>
  <si>
    <t xml:space="preserve">     AANBOD RENOVATIE</t>
  </si>
  <si>
    <t>Flexibiliteit groepsgrootte</t>
  </si>
  <si>
    <t>Flexibiliteit onderwijsvormen</t>
  </si>
  <si>
    <t>Toegankelijkheid</t>
  </si>
  <si>
    <t>Functionele aanpasbaarheid/ flexibiliteit</t>
  </si>
  <si>
    <t>Gebouwstructuur</t>
  </si>
  <si>
    <t>Technisch (constructie installaties, energetisch, veiligheid, gezondheid)</t>
  </si>
  <si>
    <t>Belevingswaarde</t>
  </si>
  <si>
    <t>Duurzaamheid</t>
  </si>
  <si>
    <t xml:space="preserve">Sociale cohesie/ leefbaarheid
</t>
  </si>
  <si>
    <t>Keuzevrijheid onderwijs</t>
  </si>
  <si>
    <t>Thuis nabij onderwijs</t>
  </si>
  <si>
    <t>Locatiegebonden kosten</t>
  </si>
  <si>
    <t>Exploitatiekosten</t>
  </si>
  <si>
    <t>Gemeentelijke kosten/overwegingen (aankoop, grondwaarde, boekwaarde en afschrijvingen/-stermijn(en))</t>
  </si>
  <si>
    <t>Tijdelijke huisvesting en fasering</t>
  </si>
  <si>
    <t>Concurrentiepositie</t>
  </si>
  <si>
    <t>Politieke haalbaarheid</t>
  </si>
  <si>
    <t>Spreidings-/onderwijsbeleid</t>
  </si>
  <si>
    <t>Draagvlak</t>
  </si>
  <si>
    <t>Monument</t>
  </si>
  <si>
    <t>Contractuele omstandigheden</t>
  </si>
  <si>
    <t>Doordecentralisatie</t>
  </si>
  <si>
    <t>Verordening (stichten, opheffen, afstand)</t>
  </si>
  <si>
    <t>GEGEVENS</t>
  </si>
  <si>
    <t>WEGINGSFACTOR W1</t>
  </si>
  <si>
    <t>Samenvatting bevindingen</t>
  </si>
  <si>
    <t>WEGINGSFACTOR W2</t>
  </si>
  <si>
    <t>LEGENDA</t>
  </si>
  <si>
    <t>=</t>
  </si>
  <si>
    <t>niet van toepassing</t>
  </si>
  <si>
    <t>Opgesteld door</t>
  </si>
  <si>
    <t>Functie</t>
  </si>
  <si>
    <t>Organisatie</t>
  </si>
  <si>
    <t>Versie</t>
  </si>
  <si>
    <t>SAMENVATTING</t>
  </si>
  <si>
    <t>Naam school</t>
  </si>
  <si>
    <t>Telefoonnummer</t>
  </si>
  <si>
    <t>Investeringskosten</t>
  </si>
  <si>
    <t xml:space="preserve">  ONDERBOUWING SCORE RENOVATIE</t>
  </si>
  <si>
    <t xml:space="preserve">  ONDERBOUW SCORE NIEUWBOUW</t>
  </si>
  <si>
    <t xml:space="preserve">     VRAAG / BEHOEFTE SCHOOLBESTUUR EN-/OF GEMEENTEN</t>
  </si>
  <si>
    <t>E-mailadres</t>
  </si>
  <si>
    <t>HOOFD RUBRIEKEN AFWEGING</t>
  </si>
  <si>
    <t>Mireille Uhlenbusch</t>
  </si>
  <si>
    <t>RUBRIEKEN AFWEGING</t>
  </si>
  <si>
    <t>Partner / Senior adviseur</t>
  </si>
  <si>
    <t>073-6409474</t>
  </si>
  <si>
    <t>NIEUWBOUW- RENOVATIEKOSTENCONFIGURATOR</t>
  </si>
  <si>
    <t>Onderwijsconcept</t>
  </si>
  <si>
    <t>TOELICHTING WEGINGSFACTOR</t>
  </si>
  <si>
    <t>TOELICHTING AFWEGINGSKADER</t>
  </si>
  <si>
    <t>TOELICHTING EINDBLAD</t>
  </si>
  <si>
    <t>KORTE TOELICHTING</t>
  </si>
  <si>
    <t>DOELSTELLING</t>
  </si>
  <si>
    <t>WERKWIJZE</t>
  </si>
  <si>
    <t>ONTWIKKELINGEN</t>
  </si>
  <si>
    <t>AFDRUKKEN HUIDIGE PAGINA</t>
  </si>
  <si>
    <t>GA NAAR DE VOLGENDE PAGINA</t>
  </si>
  <si>
    <t>GA NAAR DE VORIGE PAGINA</t>
  </si>
  <si>
    <t>VERWIJST NAAR INFORMATIE M.B.T. DE PAGINA</t>
  </si>
  <si>
    <t xml:space="preserve">SYMBOLEN </t>
  </si>
  <si>
    <t>Ruimtebehoefte terrein BVO m²</t>
  </si>
  <si>
    <t>Ruimteaanbod BVO m²</t>
  </si>
  <si>
    <t>Kostenconfigurator; nieuwbouw en renovatie</t>
  </si>
  <si>
    <t>h</t>
  </si>
  <si>
    <t>Ruimtebehoefte na 10 tot 15 jaar (BVO/m²)*</t>
  </si>
  <si>
    <t>Straat + huisnummer</t>
  </si>
  <si>
    <t xml:space="preserve">     AANBOD NIEUWBOUW</t>
  </si>
  <si>
    <t>Oppervlakte terrein/speelplaats</t>
  </si>
  <si>
    <t>ongunstig</t>
  </si>
  <si>
    <t>gunstig</t>
  </si>
  <si>
    <t>Bouwdelen</t>
  </si>
  <si>
    <t>Bouwjaar</t>
  </si>
  <si>
    <t>Specifieke kenmerken</t>
  </si>
  <si>
    <t>BVO m²</t>
  </si>
  <si>
    <t>Bereikbaarheid en verkeerssituatie</t>
  </si>
  <si>
    <t>Bij de “VRAAG” wordt de toekomstige behoefte benoemd, o.a. omvang,  ambities (bijv. BENG, Frisse scholen) en partners. Het is  voor de context wenselijk om een aanvullende toelichting te geven op het project.</t>
  </si>
  <si>
    <t>Veel scholen zijn de komende 10-15 jaar toe aan een levensduur verlengende renovatie of nieuwbouw. Maar hoe maak je een goede afweging tussen die twee in deze tijd met leerlingendaling, onderwijsvernieuwing, lage budgetten, enzovoort.</t>
  </si>
  <si>
    <t>VAN HET VELD VOOR HET VELD</t>
  </si>
  <si>
    <t>Inzicht geven in en houvast (afwegingskader) bieden voor de keuze renovatie of nieuwbouw. De uitkomst is bruikbaar als richting voor de keuze en geeft de specifieke items weer die in uw specifieke situatie spelen. Het is een leidraad voor het gesprek met bestuurders en  tussen een schoolbestuur en gemeente.</t>
  </si>
  <si>
    <t>Via een korte samenvatting op hoofdonderdelen wordt inzicht verkregen in de specifieke situatie.</t>
  </si>
  <si>
    <t>Op het eindblad komt automatisch uw geformuleerde vraag terug, de wijze waarop u de weging hebt bepaald, een samenvatting van de afwegingen en hoe de scenario’s ten opzichte van elkaar scoren.</t>
  </si>
  <si>
    <t>KOSTEN BEREKENEN</t>
  </si>
  <si>
    <t>Op het voorblad vult u uw vraag/ behoefte in (aantal leerlingen, ruimtebehoefte en specifieke aandachtspunten). Tevens de eigenschappen van het mogelijk aanbod renovatie en nieuwbouw.</t>
  </si>
  <si>
    <t>Een groep huisvestingsspecialisten uit het onderwijs heeft op verzoek van de PO-Raad in Bouwstenen-verband een tool ontwikkeld waarmee de keuze voor renovatie of nieuwbouw op inzichtelijke wijze kan worden onderbouwd. Het is een eenvoudige tool dat door scholen en gemeenten kan worden gebruikt. HEVO heeft het proces begeleid.</t>
  </si>
  <si>
    <t>Het kader biedt de mogelijkheid om aan te geven hoe belangrijk u een afwegingen vindt in uw situatie (wegingsfactor).</t>
  </si>
  <si>
    <t></t>
  </si>
  <si>
    <t>·</t>
  </si>
  <si>
    <r>
      <t xml:space="preserve">In het afwegingskader zelf worden afwegingen aangedragen (ruimtelijk, onderwijskundig, financieel, maatschappelijk, juridisch, etc.) die u kunt vergelijken in verhouding tot elkaar. Indien een bepaalde afweging bij u niet speelt, bijvoorbeeld monument, dan vult u </t>
    </r>
    <r>
      <rPr>
        <b/>
        <sz val="11"/>
        <color theme="1" tint="0.34998626667073579"/>
        <rFont val="Segoe UI"/>
        <family val="2"/>
      </rPr>
      <t>0</t>
    </r>
    <r>
      <rPr>
        <sz val="11"/>
        <color theme="1" tint="0.34998626667073579"/>
        <rFont val="Segoe UI"/>
        <family val="2"/>
      </rPr>
      <t xml:space="preserve"> in en wordt deze niet meegenomen.</t>
    </r>
  </si>
  <si>
    <t>GA TERUG NAAR EINDBLAD</t>
  </si>
  <si>
    <t>Stuur een e-mail naar Lesley Tax en u ontvangt deze met toelichting in uw mailbox. Geef aan of u de versie primair onderwijs of voortgezet onderwijs wenst te ontvangen. Klik op onderstaande iconen voor het aanvragen of voor meer informatie klik op de €.</t>
  </si>
  <si>
    <t xml:space="preserve">             Bas Verkerk</t>
  </si>
  <si>
    <t xml:space="preserve">             Senior adviseur</t>
  </si>
  <si>
    <t xml:space="preserve">             073-6409487</t>
  </si>
  <si>
    <t xml:space="preserve">      CONTACT OF VRAGEN?</t>
  </si>
  <si>
    <t>Dit is tot stand gekomen door de samenwerking met de volgende partijen:</t>
  </si>
  <si>
    <t xml:space="preserve">     Dit is tot stand gekomen door de samenwerking met de volgende partijen:</t>
  </si>
  <si>
    <t>PAGINA OPSLAAN ALS PDF EN E-MAILEN</t>
  </si>
  <si>
    <t>Locatiegrootte en vorm (gebouw + terrein) en inpassingsmogelijkheid</t>
  </si>
  <si>
    <t>Indien er specifieke omgevingskenmerken die bijdragen aan de kwaliteit van het onderwijs, leidt dit tot een hogere waardering.  Mogelijke beperkingen (milieucirkels, fijnstof, opslag (kern)afval, etc.) leiden tot ongunstige scores. In geval van dezelfde locatie neutraal invullen.</t>
  </si>
  <si>
    <t>Welke voor- en/of nadelen kent de locatie i.r.t. andere maatschappelijke voorzieningen (supermarkten, winkels, bibliotheken, etc.) in de omgeving. Bij veel voorzieningen gunstig beoordelen. In geval van dezelfde locatie neutraal invullen.</t>
  </si>
  <si>
    <t xml:space="preserve">Beoordeel de flexibiliteit van de verschillende ruimten. Zijn deze te gebruiken of aan te passen aan verschillende werkvormen en activiteiten? Een hogere mate van flexibiliteit en aanpasbaarheid wordt gunstiger beoordeeld. </t>
  </si>
  <si>
    <t>Is de voorgenomen pedagogische samenwerking mogelijk en welke dwarsverbanden kunnen er worden gelegd? In hoeverre is inpassing op de locatie of aanpassing aan het gebouw nodig om de gewenste samenwerking te ondersteunen?</t>
  </si>
  <si>
    <t>Biedt het gebouw of de locatie de mogelijkheid om de gewenste samenwerkingsvorm te ondersteunen. Bijvoorbeeld campus (meerdere functie op één locatie of intern: “cheek to cheek, face tot face, hand in hand, back to back?</t>
  </si>
  <si>
    <t>In welke mate is het gebouw flexibel en functioneel aanpasbaar? Een goede functionele aanpasbaarheid en flexibiliteit wordt hoger beoordeeld. In geval van nieuwbouw zal dit gunstig zijn.</t>
  </si>
  <si>
    <t>Is de gewenste gebouwstructuur mogelijk (constructie, indeling, hoogte,  compactheid)? Sluit de structuur van het bestaande gebouw aan bij de toekomstige behoefte? Of kan bij nieuwbouw de gewenste gebouwstructuur worden gerealiseerd?</t>
  </si>
  <si>
    <t>Is de gewenste technische kwaliteit mogelijk (akoestiek, klimaat, flexibiliteit, etc.)? Is de kwaliteit in geval van in het bestaande gebouw via renovatie te realiseren? In geval van nieuwbouw zal dit gunstig zijn.</t>
  </si>
  <si>
    <t>In hoeverre draagt onderwijs bij in de sociale cohesie van een wijk of kern? De locatie bepaalt of een scenario hier gunstig of ongunstig op scoort. In geval van dezelfde locatie neutraal invullen.</t>
  </si>
  <si>
    <t>Wordt er door de voorgenomen locatie voldoende keuzevrijheid aan onderwijs geboden in de wijk of regio? De locatie bepaalt of een scenario hier gunstig of ongunstig op scoort. In geval van dezelfde locatie neutraal invullen.</t>
  </si>
  <si>
    <t xml:space="preserve">Zijn er extra gemeentelijke kosten cq opbrengsten voor de gemeente? Bijvoorbeeld aankoop grond of herontwikkelingsmogelijkheden?  Zijn deze niet aan de orde dan neutraal (2) beoordelen, bij voordelen gunstig (3) beoordelen, bij nadelen ongunstig (1). </t>
  </si>
  <si>
    <t xml:space="preserve">Is tijdelijke huisvesting nodig? Dit brengt extra kosten en organisatorische aandachtspunten met zich mee. Is tijdelijke huisvesting aan de orde dan ongunstig scoren. </t>
  </si>
  <si>
    <t>Heeft de keuze invloed op de concurrentiepositie? De optie met een hogere invloed wordt gunstiger gewaardeerd. Onderbouw de keuze in de toelichting.</t>
  </si>
  <si>
    <t xml:space="preserve">In hoeverre is er politiek draagvlak voor deze keuze? De optie met meer politiek draagvlak wordt hoger gewaardeerd.  Onderbouw de keuze in de toelichting. </t>
  </si>
  <si>
    <t xml:space="preserve">Past de locatie binnen het (gemeentelijk) spreidings- en onderwijsbeleid? De locatie bepaalt of een scenario hier gunstig of ongunstig op scoort. In geval van dezelfde locatie neutraal (2) invullen. </t>
  </si>
  <si>
    <t>Is er draagvlak voor dit scenario binnen de organisatie, omwonende, team, ouders, MR, etc? Indien veel voorkeur wordt verwacht voor een bepaald scenario, scoort deze gunstiger.</t>
  </si>
  <si>
    <t xml:space="preserve">In welke mate en op welke manier is een eventuele monumentale status van invloed op de besluitvorming? Wat zijn de mogelijke consequenties? Minder nadelige consequenties worden gunstiger beoordeeld. Indien niet van toepassing (0) invullen. </t>
  </si>
  <si>
    <t xml:space="preserve">In welke mate moeten er procedures gevolgd worden die beperkend kunnen werken? Passen de plannen binnen het vingerende bestemmingsplan? Kunnen er bezwaren worden verwacht?  </t>
  </si>
  <si>
    <t>Hoe is het eigendom vastgesteld? Zijn er erfdienstbaarheden benoemd? Zijn er contractuele afspraken met partners of andere stakeholders waar rekening mee moet worden gehouden?</t>
  </si>
  <si>
    <t>In hoeverre zijn er doordecentralisatie afspraken gemaakt? En in hoeverre  spelen die een rol in de afweging? Graag onderbouwen in de toelichting. Indien niet van toepassing (0) invullen.</t>
  </si>
  <si>
    <t>Biedt de verordening van de gemeente voldoende ruimte om de plannen door te laten gaan? Wordt er voldaan aan de afstand criteria?</t>
  </si>
  <si>
    <t>Zijn er zaken die van invloed zijn op de gewenste planning. Geef aan of renovatie of nieuwbouw gunstig of ongunstig scoren. Indien geen verschillen zijn, neutraal (2) invullen.</t>
  </si>
  <si>
    <t xml:space="preserve">Is er sprake van milieu- en/of (bodem)verontreiniging(en) op de beoogde locaties? </t>
  </si>
  <si>
    <t>Zijn er specifieke projectrisico's te benoemen waar rekening mee gehouden dient te worden en zijn niet benoemd in de voorgaande opsomming. Graag onderbouwen.</t>
  </si>
  <si>
    <t xml:space="preserve">Is het mogelijk om het gewenste onderwijs op de locatie in te passen en zijn er eventuele (toekomstige) uitbreidingsmogelijkheden? Er wordt gekeken of een locatie voldoet aan het benodigde ruimtebeslag en functionele inpassingsmogelijkheden kent.  </t>
  </si>
  <si>
    <t>Beoordeel de ontsluiting, bereikbaarheid voor auto’s, fietsen en voetgangers. Tevens de parkeersituatie en mogelijke gevaarlijke situaties. De locatie bepaalt of een scenario hier gunstig of ongunstig op scoort. Dezelfde locatie? Neutraal invullen.</t>
  </si>
  <si>
    <t>In welke mate past de bestaande of beoogde locatie binnen het voedingsgebied? Een locatie aan de rand van een voedingsgebied wordt ongunstig beoordeeld, een locatie centraal binnen het voedingsgebied gunstig. Dezelfde locatie: neutraal invullen.</t>
  </si>
  <si>
    <t xml:space="preserve">In welke mate kan het onderwijsconcept/de onderwijsvisie worden toegepast? Hoe makkelijk is het om gebouw aan te passen naar een veranderende visie? Is het gebouw makkelijk aanpasbaar of flexibel te maken voor het gewenste onderwijs? </t>
  </si>
  <si>
    <t>In welke mate is het gebouw toegankelijk (te maken)  voor validen en minder validen personen. Zijn er voldoende faciliteiten te creëren: ”lift, drempelloze doorgangen, brede doorgangen etc.”. Hoge toegankelijkheid wordt gunstiger beoordeeld.</t>
  </si>
  <si>
    <t>Hoe ervaren personeel, ouders, leerlingen en andere betrokkenen de locatie en/of het gebouw? Het kan te maken hebben met de (monumentale) uitstraling, functie uit het verleden, ligging en interne beleving. Graag onderbouwen.</t>
  </si>
  <si>
    <t>In welke mate sluit het scenario aan bij het principe 'thuis nabij onderwijs'? De wijziging met een hogere bijdrage wordt positiever beoordeeld. De locatie bepaalt of een scenario hier gunstig of ongunstig op scoort. Dezelfde locatie: neutraal invullen.</t>
  </si>
  <si>
    <t>In welke mate zijn duurzaamheidsambities te verwezenlijken en kan het bestaand gebouw worden opgewaardeerd naar het gewenste ambitieniveau?  De (on)mogelijkheden in het bestaande gebouw worden beoordeeld.  In geval van nieuwbouw zal dit gunstig zijn.</t>
  </si>
  <si>
    <t xml:space="preserve">Om de scenario’s te vergelijken, dienen de investeringskosten geraamd te worden.  Hierbij kunt u gebruik maken van de kostenconfiguratoren. Indien de kosten dichtbij elkaar liggen : neutraal (2). Grote veschillen: gunstig (3) of ongunstig (1). </t>
  </si>
  <si>
    <t xml:space="preserve">Locatie gebonden kosten zijn bepalend voor de haalbaarheid. Hoewel deze geen onderdeel uitmaken van de normering, zijn het kosten voor de gemeente. Indien de kosten dichtbij elkaar liggen : neutraal (2). Grote veschillen: gunstig (3) of ongunstig (1). </t>
  </si>
  <si>
    <t>Exploitatiekosten omvatten de kosten voor het gebruik (o.a. energie, schoonmaak en onderhoud). Is het mogelijk om een exploitatievriendelijk gebouw te realiseren? Kan het bestaande gebouw hierop worden aangepast? In geval van nieuwbouw: gunstig.</t>
  </si>
  <si>
    <t>Sociale cohesie/ leefbaarheid</t>
  </si>
  <si>
    <t>Gemeentelijke kosten/overwegingen (aankoop, grondwaarde, boekwaarde en   afschrijvingen/-stermijn(en))</t>
  </si>
  <si>
    <t xml:space="preserve">Standaard worden alle afweging gelijkwaardig vergeleken. In dit werkblad kan u ervoor kiezen de weging per rubriek aan te passen. De percentages dienen per rubriek handmatig ingevuld te worden en moeten uitkomen op 100%. U wordt gevraagd om een korte toelichting/ onderbouwing waarom u deze weging heeft gekozen. Deze onderbouwing wordt meegenomen in het eindblad. Het kan  dus zijn dat wanneer door zowel de gemeente als het schoolbestuur het afwegingskader wordt ingevuld er andere afwegingen worden gemaakt. </t>
  </si>
  <si>
    <t>Er zijn instrumenten ontwikkeld om, op basis van actuele kengetallen, de kosten voor renovatie en nieuwbouw te kunnen berekenen. De kostencalculatoren worden gebruikt om de investeringskosten voor de renovatie en nieuwbouw inzichtelijk te maken. Dit kunt u gebruiken bij de afweging. De kostencalculator heeft u nodig voor het invullen van dit afwegingskader en zijn gratis op te vragen bij HEVO.</t>
  </si>
  <si>
    <t>Ruimtebehoefte BVO m²</t>
  </si>
  <si>
    <t>* zie formule gemeentelijke verordening onderwijshuisvesting bijlage III in overleg met gemeente vaststellen van bandbreedte (ca. 10%)</t>
  </si>
  <si>
    <t>neutraal</t>
  </si>
  <si>
    <t xml:space="preserve">   </t>
  </si>
  <si>
    <t>Iedere rubriek bestaat uit een aantal afwegingen. Per afweging wordt een korte toelichting gegeven om de context weer te geven via een aantal vragen. U kunt per scenario te bepalen wat de waarde is van deze afweging. Bij het bepalen van de score zijn er 3 mogelijkheden; 1(laag/ongunstig),                                   2 (neutraal/gelijkwaardig) of 3 (hoog/gunstig). Indien een afweging niet van toepassing is wordt “0”  ingevuld. In dit geval wordt deze afweging niet meegenomen in de berekening van de eindscore. U kunt per afweging een onderbouwing  geven op de score. Deze onderbouwing is geen verplicht veld, bestemd voor de opsteller en niet zichtbaar in het eindblad.</t>
  </si>
  <si>
    <t>Per rubriek  geeft u een korte samenvatting van de belangrijkste punten. Deze onderbouwing wordt zichtbaar in het eindblad en geeft een totale samenvatting van de beoordeling.</t>
  </si>
  <si>
    <t xml:space="preserve">In dit eindblad komen automatisch de gegevens te staan van de ingevulde werkbladen. Alle onderbouwingen en resultaten worden in één opslag in beeld gebracht. Dit blad geeft u overzicht van alle elementen die in uw situatie een rol spelen. Vanuit deze afwegingen bent u in staat om een richtinggevende keuze te maken of renovatie of nieuwbouw het beste past in uw situatie en wat de consequenties daarvan zijn. Dit eindresultaat kunt u gebruiken als gespreksleidraad. </t>
  </si>
  <si>
    <t>4.1</t>
  </si>
  <si>
    <t>Ruimtebehoefte onderwijs BVO m²</t>
  </si>
  <si>
    <t>[Samenvatting bevindingen]</t>
  </si>
  <si>
    <t>Aantal bouwlagen bestaand bij renovatie</t>
  </si>
  <si>
    <t xml:space="preserve">In dit werkblad voert u de belangrijkste uitgangspunten in. </t>
  </si>
  <si>
    <t>Ambitie (Duurzaamheid, BENG, Frisse scholen, kwaliteitskader huisvesting)</t>
  </si>
  <si>
    <t>Planning en overige risico's</t>
  </si>
  <si>
    <t>Gemeenten en schoolbesturen zijn samen verantwoordelijk voor de kwaliteit van schoolgebouwen. Hiervoor is een betere afstemming noodzakelijk van de Meerjaren Onderhoudsplanning (MOP) met het Integraal Huisvestings Plan (IHP) en moeten bindende afspraken worden gemaakt over de status van ‘renovatie’. De sectorraden PO-Raad, VO-Raad en VNG hebben initiatief genomen om dit op te pakken. Dat aansluit bij de landelijke behoefte. Het afwegingskader is een tool dat deze landelijke ontwikkelingen ondersteunt.</t>
  </si>
  <si>
    <t>Aantal leerlingen na 10 tot 15 jaar (groei/ krimp)</t>
  </si>
  <si>
    <t>Planning en risico's</t>
  </si>
  <si>
    <t xml:space="preserve">Bij het “AANBOD” vult u (indien gewenst) de behoefte in. Per scenario worden de projectgegevens ingevoerd zoals locatie, omvang, bouwlagen en bij renovatie een toelichting van de te behouden gebouw opzet (bouwdelen en bouwjaren). In geval van een nieuwbouwscenario is het wel wenselijk om 1 locatie te kiezen, dit kan een andere locatie zijn dan de huidige locatie. </t>
  </si>
  <si>
    <t>Keuzevrijheid (diversiteit) onderwijs</t>
  </si>
  <si>
    <t>Bestuurlijk/politiek</t>
  </si>
  <si>
    <t>Bestuurlijk / politiek</t>
  </si>
  <si>
    <t>Thuis nabij onderwijs (spreiding en bereikbaarheid)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</si>
</sst>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quot;€&quot;\ * #,##0.00_-;_-&quot;€&quot;\ * #,##0.00\-;_-&quot;€&quot;\ * &quot;-&quot;??_-;_-@_-"/>
    <numFmt numFmtId="165" formatCode="_-* #,##0.00_-;_-* #,##0.00\-;_-* &quot;-&quot;??_-;_-@_-"/>
    <numFmt numFmtId="166" formatCode="0.0"/>
    <numFmt numFmtId="167" formatCode="0.0%"/>
    <numFmt numFmtId="168" formatCode="dd/mm/yyyy"/>
    <numFmt numFmtId="169" formatCode="0000000000"/>
  </numFmts>
  <fonts count="65" x14ac:knownFonts="1">
    <font>
      <sz val="10"/>
      <color theme="1"/>
      <name val="Arial"/>
      <family val="2"/>
    </font>
    <font>
      <sz val="10"/>
      <color theme="1"/>
      <name val="Arial"/>
      <family val="2"/>
    </font>
    <font>
      <b/>
      <sz val="10"/>
      <color theme="0"/>
      <name val="Arial"/>
      <family val="2"/>
    </font>
    <font>
      <b/>
      <sz val="10"/>
      <color theme="1"/>
      <name val="Arial"/>
      <family val="2"/>
    </font>
    <font>
      <sz val="10"/>
      <color theme="0"/>
      <name val="Arial"/>
      <family val="2"/>
    </font>
    <font>
      <b/>
      <sz val="16"/>
      <color theme="1"/>
      <name val="Arial"/>
      <family val="2"/>
    </font>
    <font>
      <i/>
      <sz val="10"/>
      <color theme="1"/>
      <name val="Arial"/>
      <family val="2"/>
    </font>
    <font>
      <sz val="12"/>
      <color theme="0"/>
      <name val="Arial"/>
      <family val="2"/>
    </font>
    <font>
      <sz val="10"/>
      <name val="Arial"/>
      <family val="2"/>
    </font>
    <font>
      <b/>
      <sz val="10"/>
      <name val="Arial"/>
      <family val="2"/>
    </font>
    <font>
      <b/>
      <sz val="10"/>
      <color theme="1" tint="0.34998626667073579"/>
      <name val="Arial"/>
      <family val="2"/>
    </font>
    <font>
      <i/>
      <sz val="10"/>
      <color theme="0" tint="-0.499984740745262"/>
      <name val="Arial"/>
      <family val="2"/>
    </font>
    <font>
      <i/>
      <sz val="9"/>
      <color theme="0" tint="-0.499984740745262"/>
      <name val="Arial"/>
      <family val="2"/>
    </font>
    <font>
      <sz val="10"/>
      <color theme="1" tint="0.34998626667073579"/>
      <name val="Arial"/>
      <family val="2"/>
    </font>
    <font>
      <i/>
      <sz val="10"/>
      <color theme="1" tint="0.34998626667073579"/>
      <name val="Arial"/>
      <family val="2"/>
    </font>
    <font>
      <b/>
      <sz val="12"/>
      <color theme="3" tint="-0.499984740745262"/>
      <name val="Arial"/>
      <family val="2"/>
    </font>
    <font>
      <b/>
      <sz val="11"/>
      <name val="Arial"/>
      <family val="2"/>
    </font>
    <font>
      <u/>
      <sz val="10"/>
      <color theme="10"/>
      <name val="Arial"/>
      <family val="2"/>
    </font>
    <font>
      <b/>
      <sz val="10"/>
      <color theme="4" tint="0.59999389629810485"/>
      <name val="Arial"/>
      <family val="2"/>
    </font>
    <font>
      <sz val="10"/>
      <color theme="1"/>
      <name val="Segoe UI"/>
      <family val="2"/>
    </font>
    <font>
      <sz val="11"/>
      <color theme="1"/>
      <name val="Segoe UI"/>
      <family val="2"/>
    </font>
    <font>
      <b/>
      <sz val="11"/>
      <color theme="1"/>
      <name val="Segoe UI"/>
      <family val="2"/>
    </font>
    <font>
      <sz val="11"/>
      <color rgb="FF002060"/>
      <name val="Segoe UI"/>
      <family val="2"/>
    </font>
    <font>
      <sz val="12"/>
      <color rgb="FF002060"/>
      <name val="Segoe UI"/>
      <family val="2"/>
    </font>
    <font>
      <sz val="11"/>
      <color theme="1" tint="0.34998626667073579"/>
      <name val="Segoe UI"/>
      <family val="2"/>
    </font>
    <font>
      <b/>
      <sz val="11"/>
      <color theme="1" tint="0.34998626667073579"/>
      <name val="Segoe UI"/>
      <family val="2"/>
    </font>
    <font>
      <sz val="14"/>
      <color rgb="FF002060"/>
      <name val="Segoe UI"/>
      <family val="2"/>
    </font>
    <font>
      <b/>
      <sz val="10"/>
      <color theme="1"/>
      <name val="Segoe UI"/>
      <family val="2"/>
    </font>
    <font>
      <sz val="18"/>
      <color rgb="FF000000"/>
      <name val="Segoe UI"/>
      <family val="2"/>
    </font>
    <font>
      <sz val="10"/>
      <color theme="1" tint="0.34998626667073579"/>
      <name val="Segoe UI"/>
      <family val="2"/>
    </font>
    <font>
      <b/>
      <sz val="12"/>
      <color rgb="FF002060"/>
      <name val="Segoe UI"/>
      <family val="2"/>
    </font>
    <font>
      <sz val="9"/>
      <color theme="1" tint="0.34998626667073579"/>
      <name val="Segoe UI"/>
      <family val="2"/>
    </font>
    <font>
      <i/>
      <sz val="10"/>
      <color theme="1" tint="0.14999847407452621"/>
      <name val="Segoe UI"/>
      <family val="2"/>
    </font>
    <font>
      <b/>
      <sz val="10"/>
      <name val="Segoe UI"/>
      <family val="2"/>
    </font>
    <font>
      <sz val="10"/>
      <name val="Segoe UI"/>
      <family val="2"/>
    </font>
    <font>
      <sz val="12"/>
      <color theme="0"/>
      <name val="Segoe UI"/>
      <family val="2"/>
    </font>
    <font>
      <sz val="14"/>
      <color theme="0"/>
      <name val="Segoe UI"/>
      <family val="2"/>
    </font>
    <font>
      <b/>
      <sz val="12"/>
      <color theme="0"/>
      <name val="Segoe UI"/>
      <family val="2"/>
    </font>
    <font>
      <b/>
      <sz val="14"/>
      <color theme="0"/>
      <name val="Segoe UI"/>
      <family val="2"/>
    </font>
    <font>
      <sz val="8"/>
      <color theme="1" tint="0.34998626667073579"/>
      <name val="Segoe UI"/>
      <family val="2"/>
    </font>
    <font>
      <sz val="8"/>
      <color theme="0"/>
      <name val="Arial"/>
      <family val="2"/>
    </font>
    <font>
      <sz val="8"/>
      <name val="Arial"/>
      <family val="2"/>
    </font>
    <font>
      <b/>
      <sz val="8"/>
      <color theme="1"/>
      <name val="Arial"/>
      <family val="2"/>
    </font>
    <font>
      <sz val="8"/>
      <color theme="1"/>
      <name val="Arial"/>
      <family val="2"/>
    </font>
    <font>
      <sz val="10"/>
      <color theme="0"/>
      <name val="Segoe UI"/>
      <family val="2"/>
    </font>
    <font>
      <sz val="10"/>
      <color rgb="FFFF0000"/>
      <name val="Segoe UI"/>
      <family val="2"/>
    </font>
    <font>
      <b/>
      <sz val="10"/>
      <color theme="1" tint="0.34998626667073579"/>
      <name val="Segoe UI"/>
      <family val="2"/>
    </font>
    <font>
      <b/>
      <sz val="10"/>
      <color theme="0"/>
      <name val="Segoe UI"/>
      <family val="2"/>
    </font>
    <font>
      <b/>
      <sz val="11"/>
      <color theme="0"/>
      <name val="Segoe UI"/>
      <family val="2"/>
    </font>
    <font>
      <b/>
      <sz val="10"/>
      <color theme="4" tint="0.59999389629810485"/>
      <name val="Segoe UI"/>
      <family val="2"/>
    </font>
    <font>
      <sz val="11"/>
      <name val="Segoe UI"/>
      <family val="2"/>
    </font>
    <font>
      <sz val="12"/>
      <color theme="1" tint="0.34998626667073579"/>
      <name val="Segoe UI"/>
      <family val="2"/>
    </font>
    <font>
      <sz val="11"/>
      <color theme="10"/>
      <name val="Segoe UI"/>
      <family val="2"/>
    </font>
    <font>
      <sz val="11"/>
      <color theme="10"/>
      <name val="Arial"/>
      <family val="2"/>
    </font>
    <font>
      <b/>
      <sz val="12"/>
      <color theme="3" tint="-0.499984740745262"/>
      <name val="Segoe UI"/>
      <family val="2"/>
    </font>
    <font>
      <sz val="12"/>
      <color theme="1"/>
      <name val="Segoe UI"/>
      <family val="2"/>
    </font>
    <font>
      <b/>
      <sz val="12"/>
      <name val="Segoe UI"/>
      <family val="2"/>
    </font>
    <font>
      <b/>
      <sz val="11"/>
      <color rgb="FF002060"/>
      <name val="Segoe UI"/>
      <family val="2"/>
    </font>
    <font>
      <sz val="12"/>
      <color rgb="FF002060"/>
      <name val="Symbol"/>
      <family val="1"/>
      <charset val="2"/>
    </font>
    <font>
      <b/>
      <sz val="10"/>
      <color theme="1" tint="0.499984740745262"/>
      <name val="Segoe UI"/>
      <family val="2"/>
    </font>
    <font>
      <b/>
      <sz val="14"/>
      <color rgb="FFFF0000"/>
      <name val="Segoe UI"/>
      <family val="2"/>
    </font>
    <font>
      <sz val="12"/>
      <color theme="1"/>
      <name val="Arial"/>
      <family val="2"/>
    </font>
    <font>
      <sz val="14"/>
      <name val="Segoe UI"/>
      <family val="2"/>
    </font>
    <font>
      <b/>
      <sz val="12"/>
      <color theme="0"/>
      <name val="Arial"/>
      <family val="2"/>
    </font>
    <font>
      <b/>
      <sz val="14"/>
      <name val="Segoe UI"/>
      <family val="2"/>
    </font>
  </fonts>
  <fills count="15">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rgb="FF002060"/>
        <bgColor indexed="64"/>
      </patternFill>
    </fill>
    <fill>
      <patternFill patternType="solid">
        <fgColor theme="1" tint="0.499984740745262"/>
        <bgColor indexed="64"/>
      </patternFill>
    </fill>
    <fill>
      <patternFill patternType="solid">
        <fgColor rgb="FFFBFBFB"/>
        <bgColor indexed="64"/>
      </patternFill>
    </fill>
    <fill>
      <patternFill patternType="solid">
        <fgColor rgb="FFFFCC00"/>
        <bgColor indexed="64"/>
      </patternFill>
    </fill>
    <fill>
      <patternFill patternType="solid">
        <fgColor rgb="FF0070C0"/>
        <bgColor indexed="64"/>
      </patternFill>
    </fill>
  </fills>
  <borders count="159">
    <border>
      <left/>
      <right/>
      <top/>
      <bottom/>
      <diagonal/>
    </border>
    <border>
      <left style="thin">
        <color auto="1"/>
      </left>
      <right style="thin">
        <color auto="1"/>
      </right>
      <top style="hair">
        <color auto="1"/>
      </top>
      <bottom style="thin">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left/>
      <right style="thin">
        <color auto="1"/>
      </right>
      <top style="hair">
        <color auto="1"/>
      </top>
      <bottom style="thin">
        <color auto="1"/>
      </bottom>
      <diagonal/>
    </border>
    <border>
      <left/>
      <right style="thin">
        <color auto="1"/>
      </right>
      <top style="hair">
        <color auto="1"/>
      </top>
      <bottom style="hair">
        <color auto="1"/>
      </bottom>
      <diagonal/>
    </border>
    <border>
      <left style="thin">
        <color auto="1"/>
      </left>
      <right style="thin">
        <color auto="1"/>
      </right>
      <top/>
      <bottom style="hair">
        <color auto="1"/>
      </bottom>
      <diagonal/>
    </border>
    <border>
      <left style="thin">
        <color auto="1"/>
      </left>
      <right style="thin">
        <color auto="1"/>
      </right>
      <top/>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thin">
        <color auto="1"/>
      </top>
      <bottom style="dashed">
        <color auto="1"/>
      </bottom>
      <diagonal/>
    </border>
    <border>
      <left/>
      <right style="thin">
        <color auto="1"/>
      </right>
      <top style="thin">
        <color auto="1"/>
      </top>
      <bottom style="dashed">
        <color auto="1"/>
      </bottom>
      <diagonal/>
    </border>
    <border>
      <left style="thin">
        <color auto="1"/>
      </left>
      <right style="medium">
        <color indexed="64"/>
      </right>
      <top style="thin">
        <color auto="1"/>
      </top>
      <bottom style="dashed">
        <color auto="1"/>
      </bottom>
      <diagonal/>
    </border>
    <border>
      <left/>
      <right style="thin">
        <color auto="1"/>
      </right>
      <top/>
      <bottom style="hair">
        <color auto="1"/>
      </bottom>
      <diagonal/>
    </border>
    <border>
      <left style="thin">
        <color auto="1"/>
      </left>
      <right style="medium">
        <color indexed="64"/>
      </right>
      <top/>
      <bottom style="hair">
        <color auto="1"/>
      </bottom>
      <diagonal/>
    </border>
    <border>
      <left style="thin">
        <color auto="1"/>
      </left>
      <right style="medium">
        <color indexed="64"/>
      </right>
      <top style="hair">
        <color auto="1"/>
      </top>
      <bottom style="hair">
        <color auto="1"/>
      </bottom>
      <diagonal/>
    </border>
    <border>
      <left/>
      <right style="thin">
        <color auto="1"/>
      </right>
      <top style="hair">
        <color auto="1"/>
      </top>
      <bottom/>
      <diagonal/>
    </border>
    <border>
      <left style="thin">
        <color auto="1"/>
      </left>
      <right style="medium">
        <color indexed="64"/>
      </right>
      <top style="hair">
        <color auto="1"/>
      </top>
      <bottom/>
      <diagonal/>
    </border>
    <border>
      <left style="thin">
        <color auto="1"/>
      </left>
      <right style="medium">
        <color indexed="64"/>
      </right>
      <top style="hair">
        <color auto="1"/>
      </top>
      <bottom style="thin">
        <color auto="1"/>
      </bottom>
      <diagonal/>
    </border>
    <border>
      <left style="thin">
        <color auto="1"/>
      </left>
      <right style="thin">
        <color auto="1"/>
      </right>
      <top style="thin">
        <color auto="1"/>
      </top>
      <bottom style="medium">
        <color indexed="64"/>
      </bottom>
      <diagonal/>
    </border>
    <border>
      <left/>
      <right style="thin">
        <color auto="1"/>
      </right>
      <top style="thin">
        <color auto="1"/>
      </top>
      <bottom style="medium">
        <color indexed="64"/>
      </bottom>
      <diagonal/>
    </border>
    <border>
      <left/>
      <right style="thin">
        <color auto="1"/>
      </right>
      <top/>
      <bottom/>
      <diagonal/>
    </border>
    <border>
      <left style="thin">
        <color auto="1"/>
      </left>
      <right style="medium">
        <color indexed="64"/>
      </right>
      <top/>
      <bottom/>
      <diagonal/>
    </border>
    <border>
      <left/>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right style="thin">
        <color theme="0" tint="-0.499984740745262"/>
      </right>
      <top style="thin">
        <color theme="0" tint="-4.9989318521683403E-2"/>
      </top>
      <bottom/>
      <diagonal/>
    </border>
    <border>
      <left/>
      <right style="thin">
        <color theme="0" tint="-0.499984740745262"/>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0.499984740745262"/>
      </right>
      <top/>
      <bottom style="thin">
        <color theme="0" tint="-4.9989318521683403E-2"/>
      </bottom>
      <diagonal/>
    </border>
    <border>
      <left style="thin">
        <color theme="0" tint="-4.9989318521683403E-2"/>
      </left>
      <right/>
      <top/>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bottom/>
      <diagonal/>
    </border>
    <border>
      <left style="thin">
        <color theme="0" tint="-4.9989318521683403E-2"/>
      </left>
      <right/>
      <top/>
      <bottom style="thin">
        <color theme="0" tint="-4.9989318521683403E-2"/>
      </bottom>
      <diagonal/>
    </border>
    <border>
      <left style="thin">
        <color theme="0" tint="-4.9989318521683403E-2"/>
      </left>
      <right/>
      <top style="thin">
        <color theme="0" tint="-4.9989318521683403E-2"/>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diagonal/>
    </border>
    <border>
      <left/>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thin">
        <color theme="1" tint="0.499984740745262"/>
      </left>
      <right style="thin">
        <color theme="1" tint="0.499984740745262"/>
      </right>
      <top style="thin">
        <color theme="0"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0" tint="-0.499984740745262"/>
      </left>
      <right style="thin">
        <color theme="1" tint="0.499984740745262"/>
      </right>
      <top style="thin">
        <color theme="0" tint="-0.499984740745262"/>
      </top>
      <bottom style="thin">
        <color theme="0" tint="-0.499984740745262"/>
      </bottom>
      <diagonal/>
    </border>
    <border>
      <left/>
      <right style="thin">
        <color theme="1" tint="0.499984740745262"/>
      </right>
      <top style="thin">
        <color theme="1" tint="0.499984740745262"/>
      </top>
      <bottom style="thin">
        <color theme="0" tint="-0.499984740745262"/>
      </bottom>
      <diagonal/>
    </border>
    <border>
      <left style="thin">
        <color indexed="64"/>
      </left>
      <right style="thin">
        <color theme="1" tint="0.499984740745262"/>
      </right>
      <top style="thin">
        <color theme="0" tint="-0.499984740745262"/>
      </top>
      <bottom style="thin">
        <color theme="0" tint="-0.499984740745262"/>
      </bottom>
      <diagonal/>
    </border>
    <border>
      <left style="thin">
        <color indexed="64"/>
      </left>
      <right style="thin">
        <color theme="1" tint="0.499984740745262"/>
      </right>
      <top style="thin">
        <color theme="0" tint="-0.499984740745262"/>
      </top>
      <bottom style="thin">
        <color indexed="64"/>
      </bottom>
      <diagonal/>
    </border>
    <border>
      <left style="thin">
        <color theme="1" tint="0.499984740745262"/>
      </left>
      <right style="thin">
        <color theme="0" tint="-0.499984740745262"/>
      </right>
      <top style="thin">
        <color theme="1" tint="0.499984740745262"/>
      </top>
      <bottom style="thin">
        <color theme="0" tint="-0.499984740745262"/>
      </bottom>
      <diagonal/>
    </border>
    <border>
      <left style="thin">
        <color theme="1"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right/>
      <top/>
      <bottom style="thin">
        <color rgb="FF002060"/>
      </bottom>
      <diagonal/>
    </border>
    <border>
      <left style="thin">
        <color theme="0" tint="-0.499984740745262"/>
      </left>
      <right style="thin">
        <color theme="0" tint="-0.499984740745262"/>
      </right>
      <top/>
      <bottom/>
      <diagonal/>
    </border>
    <border>
      <left style="thin">
        <color rgb="FF00206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style="thin">
        <color rgb="FF002060"/>
      </bottom>
      <diagonal/>
    </border>
    <border>
      <left/>
      <right style="thin">
        <color rgb="FF002060"/>
      </right>
      <top/>
      <bottom style="thin">
        <color rgb="FF002060"/>
      </bottom>
      <diagonal/>
    </border>
    <border>
      <left style="thin">
        <color rgb="FF002060"/>
      </left>
      <right/>
      <top/>
      <bottom/>
      <diagonal/>
    </border>
    <border>
      <left/>
      <right style="thin">
        <color rgb="FF002060"/>
      </right>
      <top/>
      <bottom/>
      <diagonal/>
    </border>
    <border>
      <left style="thin">
        <color theme="0" tint="-4.9989318521683403E-2"/>
      </left>
      <right/>
      <top style="thin">
        <color theme="0" tint="-4.9989318521683403E-2"/>
      </top>
      <bottom style="thin">
        <color theme="0" tint="-0.499984740745262"/>
      </bottom>
      <diagonal/>
    </border>
    <border>
      <left/>
      <right style="thin">
        <color theme="0" tint="-4.9989318521683403E-2"/>
      </right>
      <top style="thin">
        <color theme="0" tint="-4.9989318521683403E-2"/>
      </top>
      <bottom style="thin">
        <color theme="0" tint="-0.499984740745262"/>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bottom style="thin">
        <color theme="0" tint="-0.249977111117893"/>
      </bottom>
      <diagonal/>
    </border>
    <border>
      <left/>
      <right style="thin">
        <color rgb="FF002060"/>
      </right>
      <top style="thin">
        <color rgb="FF002060"/>
      </top>
      <bottom style="thin">
        <color rgb="FF002060"/>
      </bottom>
      <diagonal/>
    </border>
    <border>
      <left/>
      <right/>
      <top style="thin">
        <color rgb="FF002060"/>
      </top>
      <bottom style="thin">
        <color rgb="FF002060"/>
      </bottom>
      <diagonal/>
    </border>
    <border>
      <left style="thin">
        <color rgb="FF002060"/>
      </left>
      <right style="thin">
        <color rgb="FF002060"/>
      </right>
      <top style="thin">
        <color rgb="FF002060"/>
      </top>
      <bottom/>
      <diagonal/>
    </border>
    <border>
      <left style="thin">
        <color rgb="FF002060"/>
      </left>
      <right style="thin">
        <color rgb="FF002060"/>
      </right>
      <top/>
      <bottom/>
      <diagonal/>
    </border>
    <border>
      <left style="thin">
        <color rgb="FF002060"/>
      </left>
      <right/>
      <top style="thin">
        <color rgb="FF002060"/>
      </top>
      <bottom style="thin">
        <color rgb="FF002060"/>
      </bottom>
      <diagonal/>
    </border>
    <border>
      <left style="thin">
        <color rgb="FF002060"/>
      </left>
      <right/>
      <top style="thin">
        <color theme="0" tint="-0.499984740745262"/>
      </top>
      <bottom style="thin">
        <color theme="0" tint="-0.499984740745262"/>
      </bottom>
      <diagonal/>
    </border>
    <border>
      <left/>
      <right style="thin">
        <color rgb="FF002060"/>
      </right>
      <top style="thin">
        <color theme="0" tint="-0.499984740745262"/>
      </top>
      <bottom style="thin">
        <color theme="0" tint="-0.499984740745262"/>
      </bottom>
      <diagonal/>
    </border>
    <border>
      <left/>
      <right style="thin">
        <color rgb="FF002060"/>
      </right>
      <top/>
      <bottom style="thin">
        <color theme="0" tint="-0.499984740745262"/>
      </bottom>
      <diagonal/>
    </border>
    <border>
      <left style="thin">
        <color rgb="FF002060"/>
      </left>
      <right/>
      <top style="thin">
        <color theme="0" tint="-4.9989318521683403E-2"/>
      </top>
      <bottom style="thin">
        <color theme="0" tint="-4.9989318521683403E-2"/>
      </bottom>
      <diagonal/>
    </border>
    <border>
      <left style="thin">
        <color theme="0" tint="-0.499984740745262"/>
      </left>
      <right style="thin">
        <color rgb="FF002060"/>
      </right>
      <top/>
      <bottom style="thin">
        <color theme="0" tint="-0.499984740745262"/>
      </bottom>
      <diagonal/>
    </border>
    <border>
      <left style="thin">
        <color theme="0" tint="-0.499984740745262"/>
      </left>
      <right style="thin">
        <color rgb="FF002060"/>
      </right>
      <top style="thin">
        <color theme="0" tint="-0.499984740745262"/>
      </top>
      <bottom style="thin">
        <color theme="0" tint="-0.499984740745262"/>
      </bottom>
      <diagonal/>
    </border>
    <border>
      <left style="thin">
        <color rgb="FF002060"/>
      </left>
      <right/>
      <top/>
      <bottom style="thin">
        <color theme="0" tint="-4.9989318521683403E-2"/>
      </bottom>
      <diagonal/>
    </border>
    <border>
      <left style="thin">
        <color theme="0" tint="-0.499984740745262"/>
      </left>
      <right style="thin">
        <color rgb="FF002060"/>
      </right>
      <top style="thin">
        <color theme="0" tint="-0.499984740745262"/>
      </top>
      <bottom/>
      <diagonal/>
    </border>
    <border>
      <left style="thin">
        <color theme="0" tint="-0.499984740745262"/>
      </left>
      <right style="thin">
        <color rgb="FF002060"/>
      </right>
      <top/>
      <bottom/>
      <diagonal/>
    </border>
    <border>
      <left style="thin">
        <color rgb="FF002060"/>
      </left>
      <right/>
      <top style="thin">
        <color theme="1" tint="0.499984740745262"/>
      </top>
      <bottom style="thin">
        <color theme="1" tint="0.499984740745262"/>
      </bottom>
      <diagonal/>
    </border>
    <border>
      <left/>
      <right style="thin">
        <color rgb="FF002060"/>
      </right>
      <top style="thin">
        <color theme="1" tint="0.499984740745262"/>
      </top>
      <bottom style="thin">
        <color theme="1" tint="0.499984740745262"/>
      </bottom>
      <diagonal/>
    </border>
    <border>
      <left style="thin">
        <color rgb="FF002060"/>
      </left>
      <right style="thin">
        <color theme="0" tint="-4.9989318521683403E-2"/>
      </right>
      <top style="thin">
        <color theme="0" tint="-4.9989318521683403E-2"/>
      </top>
      <bottom style="thin">
        <color theme="0" tint="-4.9989318521683403E-2"/>
      </bottom>
      <diagonal/>
    </border>
    <border>
      <left style="thin">
        <color rgb="FF002060"/>
      </left>
      <right/>
      <top style="thin">
        <color theme="0" tint="-4.9989318521683403E-2"/>
      </top>
      <bottom style="thin">
        <color theme="0" tint="-0.499984740745262"/>
      </bottom>
      <diagonal/>
    </border>
    <border>
      <left style="thin">
        <color theme="0" tint="-4.9989318521683403E-2"/>
      </left>
      <right style="thin">
        <color rgb="FF002060"/>
      </right>
      <top style="thin">
        <color theme="0" tint="-4.9989318521683403E-2"/>
      </top>
      <bottom style="thin">
        <color theme="0" tint="-4.9989318521683403E-2"/>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medium">
        <color indexed="64"/>
      </right>
      <top style="thin">
        <color rgb="FF002060"/>
      </top>
      <bottom/>
      <diagonal/>
    </border>
    <border>
      <left style="thin">
        <color rgb="FF002060"/>
      </left>
      <right style="thin">
        <color theme="1" tint="0.499984740745262"/>
      </right>
      <top style="thin">
        <color theme="1" tint="0.499984740745262"/>
      </top>
      <bottom style="thin">
        <color theme="1" tint="0.499984740745262"/>
      </bottom>
      <diagonal/>
    </border>
    <border>
      <left style="thin">
        <color theme="1" tint="0.499984740745262"/>
      </left>
      <right style="thin">
        <color rgb="FF002060"/>
      </right>
      <top style="thin">
        <color theme="1" tint="0.499984740745262"/>
      </top>
      <bottom style="thin">
        <color theme="1" tint="0.499984740745262"/>
      </bottom>
      <diagonal/>
    </border>
    <border>
      <left style="thin">
        <color rgb="FF002060"/>
      </left>
      <right/>
      <top style="thin">
        <color theme="1" tint="0.499984740745262"/>
      </top>
      <bottom/>
      <diagonal/>
    </border>
    <border>
      <left/>
      <right style="thin">
        <color rgb="FF002060"/>
      </right>
      <top style="thin">
        <color theme="1" tint="0.499984740745262"/>
      </top>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
      <left/>
      <right/>
      <top style="thin">
        <color theme="0" tint="-0.249977111117893"/>
      </top>
      <bottom/>
      <diagonal/>
    </border>
    <border>
      <left style="thin">
        <color theme="0" tint="-0.249977111117893"/>
      </left>
      <right/>
      <top/>
      <bottom style="thin">
        <color theme="0" tint="-0.249977111117893"/>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34998626667073579"/>
      </top>
      <bottom style="thin">
        <color theme="0" tint="-0.34998626667073579"/>
      </bottom>
      <diagonal/>
    </border>
    <border>
      <left style="thin">
        <color theme="0" tint="-0.249977111117893"/>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style="thin">
        <color theme="1" tint="0.499984740745262"/>
      </left>
      <right/>
      <top style="thin">
        <color theme="0" tint="-0.34998626667073579"/>
      </top>
      <bottom style="thin">
        <color theme="0" tint="-0.34998626667073579"/>
      </bottom>
      <diagonal/>
    </border>
    <border>
      <left style="thin">
        <color theme="3" tint="-0.499984740745262"/>
      </left>
      <right/>
      <top style="thin">
        <color theme="3" tint="-0.499984740745262"/>
      </top>
      <bottom style="thin">
        <color rgb="FF002060"/>
      </bottom>
      <diagonal/>
    </border>
    <border>
      <left/>
      <right/>
      <top style="thin">
        <color theme="3" tint="-0.499984740745262"/>
      </top>
      <bottom style="thin">
        <color rgb="FF002060"/>
      </bottom>
      <diagonal/>
    </border>
    <border>
      <left/>
      <right style="thin">
        <color theme="3" tint="-0.499984740745262"/>
      </right>
      <top style="thin">
        <color theme="3" tint="-0.499984740745262"/>
      </top>
      <bottom style="thin">
        <color rgb="FF002060"/>
      </bottom>
      <diagonal/>
    </border>
    <border>
      <left style="thin">
        <color theme="3" tint="-0.499984740745262"/>
      </left>
      <right/>
      <top/>
      <bottom/>
      <diagonal/>
    </border>
    <border>
      <left/>
      <right style="thin">
        <color theme="3" tint="-0.499984740745262"/>
      </right>
      <top/>
      <bottom/>
      <diagonal/>
    </border>
    <border>
      <left style="thin">
        <color theme="3" tint="-0.499984740745262"/>
      </left>
      <right/>
      <top style="thin">
        <color rgb="FF002060"/>
      </top>
      <bottom style="thin">
        <color rgb="FF002060"/>
      </bottom>
      <diagonal/>
    </border>
    <border>
      <left/>
      <right style="thin">
        <color theme="3" tint="-0.499984740745262"/>
      </right>
      <top style="thin">
        <color rgb="FF002060"/>
      </top>
      <bottom style="thin">
        <color rgb="FF002060"/>
      </bottom>
      <diagonal/>
    </border>
    <border>
      <left style="thin">
        <color theme="3" tint="-0.499984740745262"/>
      </left>
      <right/>
      <top style="thin">
        <color theme="0" tint="-0.34998626667073579"/>
      </top>
      <bottom style="thin">
        <color theme="0" tint="-0.34998626667073579"/>
      </bottom>
      <diagonal/>
    </border>
    <border>
      <left style="thin">
        <color theme="3" tint="-0.499984740745262"/>
      </left>
      <right style="thin">
        <color theme="0" tint="-0.34998626667073579"/>
      </right>
      <top style="thin">
        <color theme="0" tint="-0.34998626667073579"/>
      </top>
      <bottom style="thin">
        <color theme="0" tint="-0.249977111117893"/>
      </bottom>
      <diagonal/>
    </border>
    <border>
      <left style="thin">
        <color theme="3" tint="-0.499984740745262"/>
      </left>
      <right style="thin">
        <color theme="0" tint="-0.34998626667073579"/>
      </right>
      <top style="thin">
        <color theme="0" tint="-0.249977111117893"/>
      </top>
      <bottom style="thin">
        <color theme="0" tint="-0.249977111117893"/>
      </bottom>
      <diagonal/>
    </border>
    <border>
      <left style="thin">
        <color theme="3" tint="-0.499984740745262"/>
      </left>
      <right style="thin">
        <color theme="0" tint="-0.34998626667073579"/>
      </right>
      <top style="thin">
        <color theme="0" tint="-0.249977111117893"/>
      </top>
      <bottom style="thin">
        <color theme="0" tint="-0.34998626667073579"/>
      </bottom>
      <diagonal/>
    </border>
    <border>
      <left style="thin">
        <color theme="3" tint="-0.499984740745262"/>
      </left>
      <right/>
      <top/>
      <bottom style="thin">
        <color theme="3" tint="-0.499984740745262"/>
      </bottom>
      <diagonal/>
    </border>
    <border>
      <left/>
      <right/>
      <top/>
      <bottom style="thin">
        <color theme="3" tint="-0.499984740745262"/>
      </bottom>
      <diagonal/>
    </border>
    <border>
      <left/>
      <right style="thin">
        <color theme="3" tint="-0.499984740745262"/>
      </right>
      <top/>
      <bottom style="thin">
        <color theme="3" tint="-0.499984740745262"/>
      </bottom>
      <diagonal/>
    </border>
    <border>
      <left style="thin">
        <color theme="3" tint="-0.499984740745262"/>
      </left>
      <right/>
      <top/>
      <bottom style="thin">
        <color rgb="FF002060"/>
      </bottom>
      <diagonal/>
    </border>
    <border>
      <left/>
      <right style="thin">
        <color theme="3" tint="-0.499984740745262"/>
      </right>
      <top/>
      <bottom style="thin">
        <color rgb="FF002060"/>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theme="0" tint="-0.249977111117893"/>
      </right>
      <top/>
      <bottom style="thin">
        <color theme="0" tint="-0.249977111117893"/>
      </bottom>
      <diagonal/>
    </border>
    <border>
      <left style="thin">
        <color indexed="64"/>
      </left>
      <right style="thin">
        <color theme="0" tint="-0.249977111117893"/>
      </right>
      <top style="thin">
        <color theme="0" tint="-0.249977111117893"/>
      </top>
      <bottom style="thin">
        <color theme="0" tint="-0.249977111117893"/>
      </bottom>
      <diagonal/>
    </border>
    <border>
      <left style="thin">
        <color indexed="64"/>
      </left>
      <right style="thin">
        <color theme="0" tint="-0.249977111117893"/>
      </right>
      <top style="thin">
        <color theme="0" tint="-0.249977111117893"/>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theme="0" tint="-0.249977111117893"/>
      </right>
      <top style="thin">
        <color theme="0" tint="-0.249977111117893"/>
      </top>
      <bottom style="thin">
        <color indexed="64"/>
      </bottom>
      <diagonal/>
    </border>
    <border>
      <left style="thin">
        <color theme="0" tint="-0.249977111117893"/>
      </left>
      <right/>
      <top style="thin">
        <color theme="0" tint="-0.249977111117893"/>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0" tint="-0.249977111117893"/>
      </left>
      <right/>
      <top style="thin">
        <color indexed="64"/>
      </top>
      <bottom style="thin">
        <color indexed="64"/>
      </bottom>
      <diagonal/>
    </border>
    <border>
      <left style="thin">
        <color indexed="64"/>
      </left>
      <right style="thin">
        <color indexed="64"/>
      </right>
      <top/>
      <bottom style="thin">
        <color theme="0" tint="-0.249977111117893"/>
      </bottom>
      <diagonal/>
    </border>
    <border>
      <left style="thin">
        <color indexed="64"/>
      </left>
      <right style="thin">
        <color indexed="64"/>
      </right>
      <top style="thin">
        <color theme="0" tint="-0.249977111117893"/>
      </top>
      <bottom style="thin">
        <color theme="0" tint="-0.249977111117893"/>
      </bottom>
      <diagonal/>
    </border>
    <border>
      <left style="thin">
        <color indexed="64"/>
      </left>
      <right style="thin">
        <color indexed="64"/>
      </right>
      <top style="thin">
        <color theme="0" tint="-0.249977111117893"/>
      </top>
      <bottom/>
      <diagonal/>
    </border>
    <border>
      <left/>
      <right style="thin">
        <color indexed="64"/>
      </right>
      <top style="thin">
        <color rgb="FF00206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theme="1" tint="0.499984740745262"/>
      </right>
      <top style="thin">
        <color theme="0" tint="-0.34998626667073579"/>
      </top>
      <bottom style="thin">
        <color theme="0" tint="-0.34998626667073579"/>
      </bottom>
      <diagonal/>
    </border>
  </borders>
  <cellStyleXfs count="5">
    <xf numFmtId="0" fontId="0" fillId="0" borderId="0"/>
    <xf numFmtId="9" fontId="1" fillId="0" borderId="0" applyFont="0" applyFill="0" applyBorder="0" applyAlignment="0" applyProtection="0"/>
    <xf numFmtId="165" fontId="1" fillId="0" borderId="0" applyFont="0" applyFill="0" applyBorder="0" applyAlignment="0" applyProtection="0"/>
    <xf numFmtId="0" fontId="17" fillId="0" borderId="0" applyNumberFormat="0" applyFill="0" applyBorder="0" applyAlignment="0" applyProtection="0"/>
    <xf numFmtId="164" fontId="1" fillId="0" borderId="0" applyFont="0" applyFill="0" applyBorder="0" applyAlignment="0" applyProtection="0"/>
  </cellStyleXfs>
  <cellXfs count="624">
    <xf numFmtId="0" fontId="0" fillId="0" borderId="0" xfId="0"/>
    <xf numFmtId="0" fontId="0" fillId="0" borderId="0" xfId="0" applyAlignment="1">
      <alignment vertical="top"/>
    </xf>
    <xf numFmtId="0" fontId="0" fillId="0" borderId="0" xfId="0" applyAlignment="1">
      <alignment horizontal="center"/>
    </xf>
    <xf numFmtId="9" fontId="0" fillId="0" borderId="0" xfId="0" applyNumberFormat="1"/>
    <xf numFmtId="0" fontId="0" fillId="0" borderId="0" xfId="0" applyAlignment="1" applyProtection="1">
      <alignment vertical="top"/>
    </xf>
    <xf numFmtId="0" fontId="0" fillId="0" borderId="0" xfId="0" applyAlignment="1">
      <alignment horizontal="center" vertical="center"/>
    </xf>
    <xf numFmtId="0" fontId="3" fillId="6" borderId="49" xfId="0" applyFont="1" applyFill="1" applyBorder="1" applyAlignment="1">
      <alignment horizontal="center" vertical="center"/>
    </xf>
    <xf numFmtId="0" fontId="3" fillId="6" borderId="49" xfId="0" applyFont="1" applyFill="1" applyBorder="1" applyAlignment="1">
      <alignment vertical="top"/>
    </xf>
    <xf numFmtId="0" fontId="3" fillId="6" borderId="49" xfId="0" applyFont="1" applyFill="1" applyBorder="1" applyAlignment="1">
      <alignment horizontal="center" vertical="top"/>
    </xf>
    <xf numFmtId="0" fontId="3" fillId="6" borderId="49" xfId="0" applyFont="1" applyFill="1" applyBorder="1" applyAlignment="1">
      <alignment horizontal="left" vertical="top"/>
    </xf>
    <xf numFmtId="0" fontId="3" fillId="0" borderId="49" xfId="0" applyFont="1" applyBorder="1" applyAlignment="1">
      <alignment horizontal="center" vertical="center"/>
    </xf>
    <xf numFmtId="0" fontId="3" fillId="0" borderId="49" xfId="0" applyFont="1" applyBorder="1" applyAlignment="1">
      <alignment vertical="center"/>
    </xf>
    <xf numFmtId="49" fontId="3" fillId="0" borderId="49" xfId="0" applyNumberFormat="1" applyFont="1" applyBorder="1" applyAlignment="1">
      <alignment horizontal="center" vertical="center" wrapText="1"/>
    </xf>
    <xf numFmtId="0" fontId="9" fillId="6" borderId="49" xfId="0" applyFont="1" applyFill="1" applyBorder="1" applyAlignment="1">
      <alignment horizontal="center" vertical="center"/>
    </xf>
    <xf numFmtId="0" fontId="9" fillId="6" borderId="49" xfId="0" applyFont="1" applyFill="1" applyBorder="1" applyAlignment="1">
      <alignment vertical="top"/>
    </xf>
    <xf numFmtId="0" fontId="9" fillId="6" borderId="49" xfId="0" applyFont="1" applyFill="1" applyBorder="1" applyAlignment="1">
      <alignment horizontal="right" vertical="top"/>
    </xf>
    <xf numFmtId="166" fontId="3" fillId="0" borderId="49" xfId="0" applyNumberFormat="1" applyFont="1" applyBorder="1" applyAlignment="1">
      <alignment horizontal="center" vertical="center"/>
    </xf>
    <xf numFmtId="0" fontId="4" fillId="4" borderId="32" xfId="0" applyFont="1" applyFill="1" applyBorder="1" applyAlignment="1" applyProtection="1">
      <alignment horizontal="left" vertical="top"/>
      <protection hidden="1"/>
    </xf>
    <xf numFmtId="0" fontId="4" fillId="4" borderId="33" xfId="0" applyFont="1" applyFill="1" applyBorder="1" applyAlignment="1" applyProtection="1">
      <alignment horizontal="left" vertical="top" indent="1"/>
      <protection hidden="1"/>
    </xf>
    <xf numFmtId="9" fontId="2" fillId="4" borderId="33" xfId="1" applyFont="1" applyFill="1" applyBorder="1" applyAlignment="1" applyProtection="1">
      <alignment horizontal="center" vertical="center"/>
      <protection hidden="1"/>
    </xf>
    <xf numFmtId="0" fontId="4" fillId="4" borderId="0" xfId="0" applyFont="1" applyFill="1" applyAlignment="1" applyProtection="1">
      <alignment horizontal="left"/>
      <protection hidden="1"/>
    </xf>
    <xf numFmtId="2" fontId="9" fillId="6" borderId="49" xfId="0" applyNumberFormat="1" applyFont="1" applyFill="1" applyBorder="1" applyAlignment="1" applyProtection="1">
      <alignment horizontal="center" vertical="center"/>
    </xf>
    <xf numFmtId="0" fontId="8" fillId="0" borderId="0" xfId="0" applyFont="1" applyAlignment="1" applyProtection="1">
      <alignment horizontal="left"/>
    </xf>
    <xf numFmtId="0" fontId="8" fillId="0" borderId="0" xfId="0" applyFont="1" applyAlignment="1" applyProtection="1">
      <alignment horizontal="left" vertical="top"/>
    </xf>
    <xf numFmtId="0" fontId="8" fillId="0" borderId="0" xfId="0" applyFont="1" applyAlignment="1" applyProtection="1">
      <alignment horizontal="center" vertical="top"/>
    </xf>
    <xf numFmtId="49" fontId="0" fillId="0" borderId="0" xfId="0" applyNumberFormat="1" applyAlignment="1" applyProtection="1">
      <alignment vertical="top" wrapText="1"/>
    </xf>
    <xf numFmtId="9" fontId="0" fillId="0" borderId="0" xfId="1" applyFont="1" applyAlignment="1" applyProtection="1">
      <alignment horizontal="center" vertical="top"/>
    </xf>
    <xf numFmtId="49" fontId="8" fillId="0" borderId="0" xfId="0" applyNumberFormat="1" applyFont="1" applyAlignment="1" applyProtection="1">
      <alignment horizontal="center" vertical="top" wrapText="1"/>
    </xf>
    <xf numFmtId="0" fontId="0" fillId="0" borderId="0" xfId="0" applyProtection="1"/>
    <xf numFmtId="0" fontId="13" fillId="4" borderId="0" xfId="0" applyFont="1" applyFill="1" applyBorder="1" applyAlignment="1" applyProtection="1">
      <alignment horizontal="left" vertical="center"/>
    </xf>
    <xf numFmtId="0" fontId="0" fillId="0" borderId="0" xfId="0" applyBorder="1" applyAlignment="1" applyProtection="1">
      <alignment vertical="top"/>
    </xf>
    <xf numFmtId="0" fontId="0" fillId="4" borderId="33" xfId="0" applyFill="1" applyBorder="1" applyAlignment="1" applyProtection="1">
      <alignment horizontal="center" vertical="top" wrapText="1"/>
    </xf>
    <xf numFmtId="0" fontId="2" fillId="3" borderId="9" xfId="0" applyFont="1" applyFill="1" applyBorder="1" applyAlignment="1" applyProtection="1">
      <alignment vertical="center"/>
    </xf>
    <xf numFmtId="49" fontId="2" fillId="3" borderId="9" xfId="0" applyNumberFormat="1" applyFont="1" applyFill="1" applyBorder="1" applyAlignment="1" applyProtection="1">
      <alignment vertical="center" wrapText="1"/>
    </xf>
    <xf numFmtId="0" fontId="9" fillId="7" borderId="9" xfId="0" applyFont="1" applyFill="1" applyBorder="1" applyAlignment="1" applyProtection="1">
      <alignment horizontal="left" vertical="center"/>
    </xf>
    <xf numFmtId="49" fontId="3" fillId="7" borderId="9" xfId="0" applyNumberFormat="1" applyFont="1" applyFill="1" applyBorder="1" applyAlignment="1" applyProtection="1">
      <alignment vertical="center" wrapText="1"/>
    </xf>
    <xf numFmtId="0" fontId="9" fillId="0" borderId="0" xfId="0" applyFont="1" applyAlignment="1" applyProtection="1">
      <alignment horizontal="left"/>
    </xf>
    <xf numFmtId="0" fontId="8" fillId="4" borderId="9" xfId="0" applyFont="1" applyFill="1" applyBorder="1" applyAlignment="1" applyProtection="1">
      <alignment horizontal="left" vertical="center"/>
    </xf>
    <xf numFmtId="0" fontId="8" fillId="4" borderId="9" xfId="0" applyFont="1" applyFill="1" applyBorder="1" applyAlignment="1" applyProtection="1">
      <alignment horizontal="left" vertical="center" wrapText="1"/>
    </xf>
    <xf numFmtId="0" fontId="8" fillId="4" borderId="32" xfId="0" applyFont="1" applyFill="1" applyBorder="1" applyAlignment="1" applyProtection="1">
      <alignment horizontal="left" vertical="top"/>
    </xf>
    <xf numFmtId="0" fontId="8" fillId="4" borderId="33" xfId="0" applyFont="1" applyFill="1" applyBorder="1" applyAlignment="1" applyProtection="1">
      <alignment horizontal="left" vertical="top" indent="1"/>
    </xf>
    <xf numFmtId="9" fontId="9" fillId="4" borderId="0" xfId="1" applyFont="1" applyFill="1" applyBorder="1" applyAlignment="1" applyProtection="1">
      <alignment horizontal="center" vertical="center"/>
    </xf>
    <xf numFmtId="49" fontId="8" fillId="4" borderId="33" xfId="0" applyNumberFormat="1" applyFont="1" applyFill="1" applyBorder="1" applyAlignment="1" applyProtection="1">
      <alignment vertical="top" wrapText="1"/>
    </xf>
    <xf numFmtId="9" fontId="8" fillId="4" borderId="33" xfId="1" applyFont="1" applyFill="1" applyBorder="1" applyAlignment="1" applyProtection="1">
      <alignment horizontal="center" vertical="top"/>
    </xf>
    <xf numFmtId="0" fontId="9" fillId="7" borderId="55" xfId="0" applyFont="1" applyFill="1" applyBorder="1" applyAlignment="1" applyProtection="1">
      <alignment horizontal="left" vertical="center"/>
    </xf>
    <xf numFmtId="0" fontId="8" fillId="4" borderId="10" xfId="0" applyFont="1" applyFill="1" applyBorder="1" applyAlignment="1" applyProtection="1">
      <alignment horizontal="left" vertical="center"/>
    </xf>
    <xf numFmtId="0" fontId="8" fillId="4" borderId="31" xfId="0" applyFont="1" applyFill="1" applyBorder="1" applyAlignment="1" applyProtection="1">
      <alignment horizontal="left" vertical="center"/>
    </xf>
    <xf numFmtId="0" fontId="8" fillId="4" borderId="35" xfId="0" applyFont="1" applyFill="1" applyBorder="1" applyAlignment="1" applyProtection="1">
      <alignment horizontal="left" vertical="center"/>
    </xf>
    <xf numFmtId="0" fontId="8" fillId="4" borderId="10" xfId="0" applyFont="1" applyFill="1" applyBorder="1" applyAlignment="1" applyProtection="1">
      <alignment horizontal="left" vertical="top"/>
    </xf>
    <xf numFmtId="0" fontId="8" fillId="4" borderId="12" xfId="0" applyFont="1" applyFill="1" applyBorder="1" applyAlignment="1" applyProtection="1">
      <alignment horizontal="left" vertical="top" indent="1"/>
    </xf>
    <xf numFmtId="49" fontId="8" fillId="4" borderId="12" xfId="0" applyNumberFormat="1" applyFont="1" applyFill="1" applyBorder="1" applyAlignment="1" applyProtection="1">
      <alignment vertical="top" wrapText="1"/>
    </xf>
    <xf numFmtId="0" fontId="8" fillId="4" borderId="12" xfId="0" applyFont="1" applyFill="1" applyBorder="1" applyAlignment="1" applyProtection="1">
      <alignment horizontal="center" vertical="top"/>
    </xf>
    <xf numFmtId="9" fontId="8" fillId="4" borderId="29" xfId="1" applyFont="1" applyFill="1" applyBorder="1" applyAlignment="1" applyProtection="1">
      <alignment horizontal="center" vertical="top"/>
    </xf>
    <xf numFmtId="0" fontId="9" fillId="7" borderId="30" xfId="0" applyFont="1" applyFill="1" applyBorder="1" applyAlignment="1" applyProtection="1">
      <alignment horizontal="left" vertical="center"/>
    </xf>
    <xf numFmtId="0" fontId="9" fillId="7" borderId="32" xfId="0" applyFont="1" applyFill="1" applyBorder="1" applyAlignment="1" applyProtection="1">
      <alignment horizontal="left" vertical="center"/>
    </xf>
    <xf numFmtId="0" fontId="8" fillId="4" borderId="10" xfId="0" applyFont="1" applyFill="1" applyBorder="1" applyAlignment="1" applyProtection="1">
      <alignment horizontal="left" vertical="center" wrapText="1"/>
    </xf>
    <xf numFmtId="0" fontId="8" fillId="4" borderId="35" xfId="0" applyFont="1" applyFill="1" applyBorder="1" applyAlignment="1" applyProtection="1">
      <alignment horizontal="left" vertical="top"/>
    </xf>
    <xf numFmtId="0" fontId="8" fillId="4" borderId="29" xfId="0" applyFont="1" applyFill="1" applyBorder="1" applyAlignment="1" applyProtection="1">
      <alignment horizontal="left" vertical="top" indent="1"/>
    </xf>
    <xf numFmtId="0" fontId="8" fillId="4" borderId="29" xfId="0" applyFont="1" applyFill="1" applyBorder="1" applyAlignment="1" applyProtection="1">
      <alignment horizontal="center" vertical="top"/>
    </xf>
    <xf numFmtId="9" fontId="9" fillId="4" borderId="33" xfId="1" applyFont="1" applyFill="1" applyBorder="1" applyAlignment="1" applyProtection="1">
      <alignment horizontal="center" vertical="center"/>
    </xf>
    <xf numFmtId="9" fontId="9" fillId="4" borderId="12" xfId="1" applyFont="1" applyFill="1" applyBorder="1" applyAlignment="1" applyProtection="1">
      <alignment horizontal="center" vertical="center"/>
    </xf>
    <xf numFmtId="0" fontId="8" fillId="0" borderId="9" xfId="0" applyFont="1" applyFill="1" applyBorder="1" applyAlignment="1" applyProtection="1">
      <alignment horizontal="left" vertical="center" wrapText="1" indent="1"/>
    </xf>
    <xf numFmtId="0" fontId="8" fillId="4" borderId="9" xfId="0" applyFont="1" applyFill="1" applyBorder="1" applyAlignment="1" applyProtection="1">
      <alignment horizontal="left" vertical="center" indent="1"/>
    </xf>
    <xf numFmtId="0" fontId="8" fillId="4" borderId="9" xfId="0" applyFont="1" applyFill="1" applyBorder="1" applyAlignment="1" applyProtection="1">
      <alignment horizontal="left" vertical="center" wrapText="1" indent="1"/>
    </xf>
    <xf numFmtId="0" fontId="8" fillId="4" borderId="31" xfId="0" applyFont="1" applyFill="1" applyBorder="1" applyAlignment="1" applyProtection="1">
      <alignment horizontal="left" vertical="center" indent="1"/>
    </xf>
    <xf numFmtId="0" fontId="8" fillId="0" borderId="9" xfId="0" applyFont="1" applyBorder="1" applyAlignment="1" applyProtection="1">
      <alignment horizontal="left" vertical="center"/>
    </xf>
    <xf numFmtId="0" fontId="8" fillId="0" borderId="31" xfId="0" applyFont="1" applyBorder="1" applyAlignment="1" applyProtection="1">
      <alignment horizontal="left" vertical="center"/>
    </xf>
    <xf numFmtId="9" fontId="8" fillId="4" borderId="12" xfId="0" applyNumberFormat="1" applyFont="1" applyFill="1" applyBorder="1" applyAlignment="1" applyProtection="1">
      <alignment horizontal="center" vertical="top"/>
    </xf>
    <xf numFmtId="0" fontId="16" fillId="0" borderId="0" xfId="0" applyFont="1" applyAlignment="1" applyProtection="1">
      <alignment horizontal="right"/>
    </xf>
    <xf numFmtId="14" fontId="16" fillId="0" borderId="0" xfId="0" applyNumberFormat="1" applyFont="1" applyAlignment="1" applyProtection="1">
      <alignment horizontal="left"/>
    </xf>
    <xf numFmtId="0" fontId="0" fillId="0" borderId="0" xfId="0" applyBorder="1" applyProtection="1"/>
    <xf numFmtId="0" fontId="0" fillId="0" borderId="75" xfId="0" applyBorder="1" applyProtection="1"/>
    <xf numFmtId="0" fontId="0" fillId="0" borderId="74" xfId="0" applyBorder="1" applyProtection="1"/>
    <xf numFmtId="0" fontId="0" fillId="0" borderId="67" xfId="0" applyBorder="1" applyAlignment="1" applyProtection="1">
      <alignment vertical="top"/>
    </xf>
    <xf numFmtId="0" fontId="0" fillId="0" borderId="0" xfId="0" applyFill="1" applyBorder="1" applyAlignment="1" applyProtection="1">
      <alignment horizontal="left" vertical="top"/>
    </xf>
    <xf numFmtId="16" fontId="0" fillId="0" borderId="0" xfId="0" applyNumberFormat="1" applyFill="1" applyBorder="1" applyAlignment="1" applyProtection="1">
      <alignment horizontal="left" vertical="top"/>
    </xf>
    <xf numFmtId="14" fontId="0" fillId="0" borderId="0" xfId="0" applyNumberFormat="1" applyFill="1" applyBorder="1" applyAlignment="1" applyProtection="1">
      <alignment horizontal="left" vertical="top"/>
    </xf>
    <xf numFmtId="0" fontId="0" fillId="0" borderId="0" xfId="0" applyFill="1" applyBorder="1" applyAlignment="1" applyProtection="1">
      <alignment vertical="top"/>
    </xf>
    <xf numFmtId="14" fontId="13" fillId="0" borderId="0" xfId="0" applyNumberFormat="1" applyFont="1" applyFill="1" applyBorder="1" applyAlignment="1" applyProtection="1">
      <alignment horizontal="left" vertical="top"/>
    </xf>
    <xf numFmtId="0" fontId="5" fillId="0" borderId="0" xfId="0" applyFont="1" applyBorder="1" applyAlignment="1" applyProtection="1">
      <alignment vertical="top"/>
    </xf>
    <xf numFmtId="0" fontId="5" fillId="0" borderId="0" xfId="0" applyFont="1" applyAlignment="1" applyProtection="1">
      <alignment vertical="top"/>
    </xf>
    <xf numFmtId="0" fontId="0" fillId="0" borderId="42" xfId="0" applyBorder="1" applyAlignment="1" applyProtection="1">
      <alignment vertical="top"/>
    </xf>
    <xf numFmtId="0" fontId="0" fillId="0" borderId="0" xfId="0" applyAlignment="1" applyProtection="1"/>
    <xf numFmtId="0" fontId="11" fillId="0" borderId="0" xfId="0" applyFont="1" applyAlignment="1" applyProtection="1"/>
    <xf numFmtId="0" fontId="13" fillId="0" borderId="0" xfId="0" applyFont="1" applyAlignment="1" applyProtection="1">
      <alignment vertical="center"/>
    </xf>
    <xf numFmtId="0" fontId="12" fillId="0" borderId="0" xfId="0" applyFont="1" applyAlignment="1" applyProtection="1"/>
    <xf numFmtId="0" fontId="13" fillId="4" borderId="41" xfId="0" applyFont="1" applyFill="1" applyBorder="1" applyAlignment="1" applyProtection="1">
      <alignment horizontal="left" vertical="center"/>
    </xf>
    <xf numFmtId="0" fontId="13" fillId="4" borderId="37" xfId="0" applyFont="1" applyFill="1" applyBorder="1" applyAlignment="1" applyProtection="1">
      <alignment horizontal="left" vertical="center"/>
    </xf>
    <xf numFmtId="0" fontId="19" fillId="0" borderId="0" xfId="0" applyFont="1" applyProtection="1"/>
    <xf numFmtId="0" fontId="19" fillId="0" borderId="0" xfId="0" applyFont="1"/>
    <xf numFmtId="0" fontId="19" fillId="0" borderId="67" xfId="0" applyFont="1" applyBorder="1" applyProtection="1"/>
    <xf numFmtId="0" fontId="20" fillId="0" borderId="75" xfId="0" applyFont="1" applyBorder="1" applyProtection="1"/>
    <xf numFmtId="0" fontId="20" fillId="0" borderId="0" xfId="0" applyFont="1" applyProtection="1"/>
    <xf numFmtId="0" fontId="19" fillId="0" borderId="71" xfId="0" applyFont="1" applyBorder="1"/>
    <xf numFmtId="0" fontId="19" fillId="0" borderId="75" xfId="0" applyFont="1" applyBorder="1"/>
    <xf numFmtId="0" fontId="19" fillId="0" borderId="75" xfId="0" applyFont="1" applyBorder="1" applyProtection="1"/>
    <xf numFmtId="0" fontId="20" fillId="0" borderId="0" xfId="0" applyFont="1" applyAlignment="1" applyProtection="1">
      <alignment vertical="center"/>
    </xf>
    <xf numFmtId="14" fontId="19" fillId="0" borderId="0" xfId="0" applyNumberFormat="1" applyFont="1"/>
    <xf numFmtId="14" fontId="19" fillId="0" borderId="75" xfId="0" applyNumberFormat="1" applyFont="1" applyBorder="1"/>
    <xf numFmtId="0" fontId="24" fillId="0" borderId="75" xfId="0" applyFont="1" applyBorder="1" applyAlignment="1" applyProtection="1">
      <alignment horizontal="left" vertical="center" wrapText="1"/>
    </xf>
    <xf numFmtId="0" fontId="20" fillId="0" borderId="0" xfId="0" applyFont="1" applyBorder="1" applyProtection="1"/>
    <xf numFmtId="0" fontId="24" fillId="0" borderId="0" xfId="0" applyFont="1" applyBorder="1" applyAlignment="1" applyProtection="1">
      <alignment horizontal="left" vertical="center" wrapText="1"/>
    </xf>
    <xf numFmtId="0" fontId="19" fillId="0" borderId="74" xfId="0" applyFont="1" applyBorder="1" applyProtection="1"/>
    <xf numFmtId="0" fontId="19" fillId="4" borderId="70" xfId="0" applyFont="1" applyFill="1" applyBorder="1" applyProtection="1"/>
    <xf numFmtId="0" fontId="19" fillId="4" borderId="0" xfId="0" applyFont="1" applyFill="1" applyBorder="1" applyProtection="1"/>
    <xf numFmtId="0" fontId="19" fillId="0" borderId="0" xfId="0" applyFont="1" applyBorder="1" applyProtection="1"/>
    <xf numFmtId="0" fontId="28" fillId="0" borderId="0" xfId="0" applyFont="1" applyBorder="1" applyAlignment="1" applyProtection="1">
      <alignment horizontal="left" vertical="center" wrapText="1" indent="1"/>
    </xf>
    <xf numFmtId="0" fontId="19" fillId="0" borderId="72" xfId="0" applyFont="1" applyBorder="1" applyProtection="1"/>
    <xf numFmtId="0" fontId="19" fillId="0" borderId="67" xfId="0" applyFont="1" applyBorder="1"/>
    <xf numFmtId="0" fontId="19" fillId="0" borderId="73" xfId="0" applyFont="1" applyBorder="1"/>
    <xf numFmtId="0" fontId="26" fillId="0" borderId="0" xfId="0" applyFont="1" applyBorder="1" applyAlignment="1" applyProtection="1"/>
    <xf numFmtId="0" fontId="26" fillId="0" borderId="0" xfId="0" applyFont="1" applyBorder="1" applyAlignment="1" applyProtection="1">
      <alignment horizontal="center"/>
    </xf>
    <xf numFmtId="0" fontId="23" fillId="0" borderId="0" xfId="0" applyFont="1" applyBorder="1" applyAlignment="1" applyProtection="1">
      <alignment vertical="center"/>
    </xf>
    <xf numFmtId="0" fontId="23" fillId="0" borderId="0" xfId="0" applyFont="1" applyBorder="1" applyAlignment="1" applyProtection="1">
      <alignment horizontal="center" vertical="center"/>
    </xf>
    <xf numFmtId="0" fontId="19" fillId="0" borderId="0" xfId="0" applyFont="1" applyBorder="1"/>
    <xf numFmtId="14" fontId="19" fillId="0" borderId="0" xfId="0" applyNumberFormat="1" applyFont="1" applyBorder="1"/>
    <xf numFmtId="0" fontId="23" fillId="0" borderId="75" xfId="0" applyFont="1" applyBorder="1" applyAlignment="1" applyProtection="1">
      <alignment horizontal="center" vertical="center"/>
    </xf>
    <xf numFmtId="0" fontId="24" fillId="0" borderId="75" xfId="0" applyFont="1" applyBorder="1" applyAlignment="1" applyProtection="1">
      <alignment vertical="center" wrapText="1"/>
    </xf>
    <xf numFmtId="0" fontId="24" fillId="0" borderId="0" xfId="0" applyFont="1" applyBorder="1" applyAlignment="1" applyProtection="1">
      <alignment vertical="center"/>
    </xf>
    <xf numFmtId="0" fontId="24" fillId="0" borderId="75" xfId="0" applyFont="1" applyBorder="1" applyAlignment="1" applyProtection="1">
      <alignment vertical="center"/>
    </xf>
    <xf numFmtId="0" fontId="20" fillId="0" borderId="0" xfId="0" applyFont="1" applyBorder="1" applyAlignment="1" applyProtection="1">
      <alignment vertical="center"/>
    </xf>
    <xf numFmtId="0" fontId="30" fillId="0" borderId="0" xfId="0" applyFont="1" applyBorder="1" applyAlignment="1" applyProtection="1">
      <alignment horizontal="center"/>
    </xf>
    <xf numFmtId="0" fontId="23" fillId="0" borderId="70" xfId="0" applyFont="1" applyBorder="1" applyAlignment="1" applyProtection="1">
      <alignment horizontal="center" vertical="center"/>
    </xf>
    <xf numFmtId="0" fontId="26" fillId="0" borderId="70" xfId="0" applyFont="1" applyBorder="1" applyAlignment="1" applyProtection="1">
      <alignment horizontal="center"/>
    </xf>
    <xf numFmtId="0" fontId="26" fillId="0" borderId="71" xfId="0" applyFont="1" applyBorder="1" applyAlignment="1" applyProtection="1">
      <alignment horizontal="center"/>
    </xf>
    <xf numFmtId="0" fontId="23" fillId="0" borderId="71" xfId="0" applyFont="1" applyBorder="1" applyAlignment="1" applyProtection="1">
      <alignment horizontal="center" vertical="center"/>
    </xf>
    <xf numFmtId="0" fontId="24" fillId="0" borderId="75" xfId="0" applyFont="1" applyBorder="1" applyAlignment="1" applyProtection="1">
      <alignment horizontal="center" vertical="center" wrapText="1"/>
    </xf>
    <xf numFmtId="0" fontId="19" fillId="11" borderId="83" xfId="0" applyFont="1" applyFill="1" applyBorder="1"/>
    <xf numFmtId="0" fontId="19" fillId="11" borderId="84" xfId="0" applyFont="1" applyFill="1" applyBorder="1"/>
    <xf numFmtId="0" fontId="20" fillId="11" borderId="84" xfId="0" applyFont="1" applyFill="1" applyBorder="1" applyProtection="1"/>
    <xf numFmtId="0" fontId="29" fillId="0" borderId="67" xfId="0" applyFont="1" applyBorder="1" applyAlignment="1" applyProtection="1">
      <alignment vertical="top"/>
    </xf>
    <xf numFmtId="0" fontId="29" fillId="0" borderId="67" xfId="0" applyFont="1" applyBorder="1" applyAlignment="1" applyProtection="1">
      <alignment horizontal="center" vertical="top"/>
    </xf>
    <xf numFmtId="0" fontId="31" fillId="0" borderId="73" xfId="0" applyFont="1" applyBorder="1" applyAlignment="1" applyProtection="1">
      <alignment vertical="top"/>
    </xf>
    <xf numFmtId="0" fontId="13" fillId="0" borderId="0" xfId="0" applyFont="1" applyBorder="1" applyAlignment="1" applyProtection="1">
      <alignment vertical="top"/>
    </xf>
    <xf numFmtId="0" fontId="9" fillId="0" borderId="0" xfId="0" applyFont="1" applyAlignment="1" applyProtection="1">
      <alignment vertical="center"/>
    </xf>
    <xf numFmtId="0" fontId="8" fillId="0" borderId="0" xfId="0" applyFont="1" applyAlignment="1" applyProtection="1">
      <alignment vertical="center"/>
    </xf>
    <xf numFmtId="0" fontId="8" fillId="0" borderId="0" xfId="0" applyFont="1" applyAlignment="1" applyProtection="1">
      <alignment wrapText="1"/>
    </xf>
    <xf numFmtId="0" fontId="0" fillId="0" borderId="69" xfId="0" applyBorder="1" applyAlignment="1" applyProtection="1">
      <alignment vertical="top"/>
    </xf>
    <xf numFmtId="0" fontId="0" fillId="0" borderId="70" xfId="0" applyBorder="1" applyAlignment="1" applyProtection="1">
      <alignment vertical="top"/>
    </xf>
    <xf numFmtId="0" fontId="0" fillId="0" borderId="71" xfId="0" applyBorder="1" applyAlignment="1" applyProtection="1">
      <alignment vertical="top"/>
    </xf>
    <xf numFmtId="0" fontId="0" fillId="0" borderId="74" xfId="0" applyBorder="1" applyAlignment="1" applyProtection="1">
      <alignment vertical="top"/>
    </xf>
    <xf numFmtId="0" fontId="0" fillId="5" borderId="69" xfId="0" applyFill="1" applyBorder="1" applyAlignment="1" applyProtection="1">
      <alignment vertical="top"/>
    </xf>
    <xf numFmtId="0" fontId="0" fillId="5" borderId="70" xfId="0" applyFill="1" applyBorder="1" applyAlignment="1" applyProtection="1">
      <alignment vertical="top"/>
    </xf>
    <xf numFmtId="0" fontId="0" fillId="5" borderId="71" xfId="0" applyFill="1" applyBorder="1" applyAlignment="1" applyProtection="1">
      <alignment vertical="top"/>
    </xf>
    <xf numFmtId="0" fontId="0" fillId="5" borderId="74" xfId="0" applyFill="1" applyBorder="1" applyAlignment="1" applyProtection="1">
      <alignment vertical="top"/>
    </xf>
    <xf numFmtId="0" fontId="8" fillId="5" borderId="74" xfId="0" applyFont="1" applyFill="1" applyBorder="1" applyAlignment="1" applyProtection="1">
      <alignment horizontal="left"/>
    </xf>
    <xf numFmtId="0" fontId="8" fillId="5" borderId="72" xfId="0" applyFont="1" applyFill="1" applyBorder="1" applyAlignment="1" applyProtection="1">
      <alignment horizontal="left"/>
    </xf>
    <xf numFmtId="0" fontId="33" fillId="5" borderId="0" xfId="0" applyFont="1" applyFill="1" applyBorder="1" applyAlignment="1" applyProtection="1">
      <alignment vertical="center"/>
    </xf>
    <xf numFmtId="0" fontId="33" fillId="5" borderId="75" xfId="0" applyFont="1" applyFill="1" applyBorder="1" applyAlignment="1" applyProtection="1">
      <alignment vertical="center"/>
    </xf>
    <xf numFmtId="14" fontId="29" fillId="0" borderId="67" xfId="0" applyNumberFormat="1" applyFont="1" applyBorder="1" applyAlignment="1" applyProtection="1">
      <alignment vertical="top"/>
    </xf>
    <xf numFmtId="0" fontId="7" fillId="0" borderId="88" xfId="0" applyFont="1" applyFill="1" applyBorder="1" applyAlignment="1" applyProtection="1">
      <alignment horizontal="left" vertical="center"/>
    </xf>
    <xf numFmtId="14" fontId="0" fillId="5" borderId="91" xfId="0" applyNumberFormat="1" applyFill="1" applyBorder="1" applyAlignment="1" applyProtection="1">
      <alignment horizontal="left" vertical="center" wrapText="1"/>
      <protection locked="0"/>
    </xf>
    <xf numFmtId="14" fontId="0" fillId="4" borderId="75" xfId="0" applyNumberFormat="1" applyFill="1" applyBorder="1" applyAlignment="1" applyProtection="1">
      <alignment horizontal="left" vertical="top"/>
    </xf>
    <xf numFmtId="0" fontId="0" fillId="0" borderId="75" xfId="0" applyBorder="1" applyAlignment="1" applyProtection="1">
      <alignment vertical="top"/>
    </xf>
    <xf numFmtId="0" fontId="14" fillId="0" borderId="74" xfId="0" applyFont="1" applyBorder="1" applyAlignment="1" applyProtection="1">
      <alignment horizontal="right" vertical="top"/>
    </xf>
    <xf numFmtId="0" fontId="0" fillId="0" borderId="75" xfId="0" applyBorder="1" applyAlignment="1" applyProtection="1"/>
    <xf numFmtId="0" fontId="14" fillId="0" borderId="0" xfId="0" applyFont="1" applyBorder="1" applyAlignment="1" applyProtection="1">
      <alignment horizontal="right"/>
    </xf>
    <xf numFmtId="0" fontId="14" fillId="0" borderId="74" xfId="0" applyFont="1" applyBorder="1" applyAlignment="1" applyProtection="1">
      <alignment horizontal="left" vertical="top"/>
    </xf>
    <xf numFmtId="0" fontId="6" fillId="0" borderId="0" xfId="0" applyFont="1" applyBorder="1" applyAlignment="1" applyProtection="1">
      <alignment horizontal="right" vertical="top"/>
    </xf>
    <xf numFmtId="0" fontId="19" fillId="4" borderId="75" xfId="0" applyFont="1" applyFill="1" applyBorder="1" applyProtection="1"/>
    <xf numFmtId="0" fontId="0" fillId="11" borderId="85" xfId="0" applyFill="1" applyBorder="1"/>
    <xf numFmtId="0" fontId="24" fillId="11" borderId="82" xfId="0" applyFont="1" applyFill="1" applyBorder="1" applyAlignment="1" applyProtection="1">
      <alignment horizontal="left" vertical="center" wrapText="1"/>
    </xf>
    <xf numFmtId="0" fontId="24" fillId="11" borderId="81" xfId="0" applyFont="1" applyFill="1" applyBorder="1" applyAlignment="1" applyProtection="1">
      <alignment horizontal="left" vertical="center" wrapText="1"/>
    </xf>
    <xf numFmtId="0" fontId="39" fillId="0" borderId="100" xfId="0" applyFont="1" applyBorder="1" applyAlignment="1">
      <alignment horizontal="left" vertical="center" wrapText="1"/>
    </xf>
    <xf numFmtId="49" fontId="40" fillId="4" borderId="33" xfId="0" applyNumberFormat="1" applyFont="1" applyFill="1" applyBorder="1" applyAlignment="1" applyProtection="1">
      <alignment vertical="top" wrapText="1"/>
      <protection hidden="1"/>
    </xf>
    <xf numFmtId="49" fontId="41" fillId="4" borderId="33" xfId="0" applyNumberFormat="1" applyFont="1" applyFill="1" applyBorder="1" applyAlignment="1" applyProtection="1">
      <alignment vertical="top" wrapText="1"/>
    </xf>
    <xf numFmtId="49" fontId="42" fillId="7" borderId="11" xfId="0" applyNumberFormat="1" applyFont="1" applyFill="1" applyBorder="1" applyAlignment="1" applyProtection="1">
      <alignment vertical="center" wrapText="1"/>
    </xf>
    <xf numFmtId="49" fontId="41" fillId="4" borderId="12" xfId="0" applyNumberFormat="1" applyFont="1" applyFill="1" applyBorder="1" applyAlignment="1" applyProtection="1">
      <alignment vertical="top" wrapText="1"/>
    </xf>
    <xf numFmtId="49" fontId="42" fillId="7" borderId="30" xfId="0" applyNumberFormat="1" applyFont="1" applyFill="1" applyBorder="1" applyAlignment="1" applyProtection="1">
      <alignment vertical="center" wrapText="1"/>
    </xf>
    <xf numFmtId="49" fontId="41" fillId="4" borderId="29" xfId="0" applyNumberFormat="1" applyFont="1" applyFill="1" applyBorder="1" applyAlignment="1" applyProtection="1">
      <alignment vertical="top" wrapText="1"/>
    </xf>
    <xf numFmtId="49" fontId="42" fillId="7" borderId="34" xfId="0" applyNumberFormat="1" applyFont="1" applyFill="1" applyBorder="1" applyAlignment="1" applyProtection="1">
      <alignment vertical="center" wrapText="1"/>
    </xf>
    <xf numFmtId="49" fontId="42" fillId="7" borderId="9" xfId="0" applyNumberFormat="1" applyFont="1" applyFill="1" applyBorder="1" applyAlignment="1" applyProtection="1">
      <alignment vertical="top" wrapText="1"/>
    </xf>
    <xf numFmtId="49" fontId="43" fillId="4" borderId="9" xfId="0" applyNumberFormat="1" applyFont="1" applyFill="1" applyBorder="1" applyAlignment="1" applyProtection="1">
      <alignment vertical="center" wrapText="1"/>
    </xf>
    <xf numFmtId="49" fontId="42" fillId="7" borderId="9" xfId="0" applyNumberFormat="1" applyFont="1" applyFill="1" applyBorder="1" applyAlignment="1" applyProtection="1">
      <alignment vertical="center" wrapText="1"/>
    </xf>
    <xf numFmtId="0" fontId="34" fillId="0" borderId="0" xfId="0" applyFont="1" applyAlignment="1" applyProtection="1">
      <alignment horizontal="left" vertical="top"/>
    </xf>
    <xf numFmtId="0" fontId="34" fillId="0" borderId="0" xfId="0" applyFont="1" applyAlignment="1" applyProtection="1">
      <alignment horizontal="left"/>
    </xf>
    <xf numFmtId="0" fontId="34" fillId="0" borderId="0" xfId="0" applyFont="1" applyAlignment="1" applyProtection="1">
      <alignment horizontal="center" vertical="top"/>
    </xf>
    <xf numFmtId="49" fontId="19" fillId="0" borderId="0" xfId="0" applyNumberFormat="1" applyFont="1" applyAlignment="1" applyProtection="1">
      <alignment vertical="top" wrapText="1"/>
    </xf>
    <xf numFmtId="9" fontId="19" fillId="0" borderId="0" xfId="1" applyFont="1" applyAlignment="1" applyProtection="1">
      <alignment horizontal="center" vertical="top"/>
    </xf>
    <xf numFmtId="49" fontId="34" fillId="0" borderId="0" xfId="0" applyNumberFormat="1" applyFont="1" applyAlignment="1" applyProtection="1">
      <alignment horizontal="center" vertical="top" wrapText="1"/>
    </xf>
    <xf numFmtId="0" fontId="27" fillId="3" borderId="14" xfId="0" applyFont="1" applyFill="1" applyBorder="1" applyAlignment="1" applyProtection="1">
      <alignment vertical="center"/>
    </xf>
    <xf numFmtId="0" fontId="27" fillId="3" borderId="13" xfId="0" applyFont="1" applyFill="1" applyBorder="1" applyAlignment="1" applyProtection="1">
      <alignment vertical="center"/>
    </xf>
    <xf numFmtId="0" fontId="27" fillId="3" borderId="15" xfId="0" applyFont="1" applyFill="1" applyBorder="1" applyAlignment="1" applyProtection="1">
      <alignment vertical="center"/>
    </xf>
    <xf numFmtId="0" fontId="19" fillId="0" borderId="0" xfId="0" applyFont="1" applyAlignment="1" applyProtection="1">
      <alignment vertical="top"/>
    </xf>
    <xf numFmtId="166" fontId="46" fillId="0" borderId="17" xfId="0" applyNumberFormat="1" applyFont="1" applyBorder="1" applyAlignment="1" applyProtection="1">
      <alignment horizontal="center" vertical="top"/>
    </xf>
    <xf numFmtId="166" fontId="46" fillId="0" borderId="16" xfId="0" applyNumberFormat="1" applyFont="1" applyBorder="1" applyAlignment="1" applyProtection="1">
      <alignment horizontal="center" vertical="top"/>
    </xf>
    <xf numFmtId="166" fontId="46" fillId="0" borderId="18" xfId="0" applyNumberFormat="1" applyFont="1" applyBorder="1" applyAlignment="1" applyProtection="1">
      <alignment horizontal="center" vertical="top"/>
    </xf>
    <xf numFmtId="0" fontId="33" fillId="0" borderId="0" xfId="0" applyFont="1" applyAlignment="1" applyProtection="1">
      <alignment horizontal="left" vertical="top"/>
    </xf>
    <xf numFmtId="0" fontId="33" fillId="0" borderId="0" xfId="0" applyFont="1" applyAlignment="1" applyProtection="1">
      <alignment horizontal="left"/>
    </xf>
    <xf numFmtId="0" fontId="34" fillId="2" borderId="19" xfId="0" applyFont="1" applyFill="1" applyBorder="1" applyAlignment="1" applyProtection="1">
      <alignment horizontal="center" vertical="top"/>
    </xf>
    <xf numFmtId="0" fontId="34" fillId="2" borderId="6" xfId="0" applyFont="1" applyFill="1" applyBorder="1" applyAlignment="1" applyProtection="1">
      <alignment horizontal="center" vertical="top"/>
    </xf>
    <xf numFmtId="0" fontId="34" fillId="2" borderId="20" xfId="0" applyFont="1" applyFill="1" applyBorder="1" applyAlignment="1" applyProtection="1">
      <alignment horizontal="center" vertical="top"/>
    </xf>
    <xf numFmtId="0" fontId="34" fillId="2" borderId="5" xfId="0" applyFont="1" applyFill="1" applyBorder="1" applyAlignment="1" applyProtection="1">
      <alignment horizontal="center" vertical="top"/>
    </xf>
    <xf numFmtId="0" fontId="34" fillId="2" borderId="2" xfId="0" applyFont="1" applyFill="1" applyBorder="1" applyAlignment="1" applyProtection="1">
      <alignment horizontal="center" vertical="top"/>
    </xf>
    <xf numFmtId="0" fontId="34" fillId="2" borderId="21" xfId="0" applyFont="1" applyFill="1" applyBorder="1" applyAlignment="1" applyProtection="1">
      <alignment horizontal="center" vertical="top"/>
    </xf>
    <xf numFmtId="0" fontId="34" fillId="2" borderId="22" xfId="0" applyFont="1" applyFill="1" applyBorder="1" applyAlignment="1" applyProtection="1">
      <alignment horizontal="center" vertical="top"/>
    </xf>
    <xf numFmtId="0" fontId="34" fillId="2" borderId="3" xfId="0" applyFont="1" applyFill="1" applyBorder="1" applyAlignment="1" applyProtection="1">
      <alignment horizontal="center" vertical="top"/>
    </xf>
    <xf numFmtId="0" fontId="34" fillId="2" borderId="23" xfId="0" applyFont="1" applyFill="1" applyBorder="1" applyAlignment="1" applyProtection="1">
      <alignment horizontal="center" vertical="top"/>
    </xf>
    <xf numFmtId="0" fontId="44" fillId="4" borderId="27" xfId="0" applyFont="1" applyFill="1" applyBorder="1" applyAlignment="1" applyProtection="1">
      <alignment horizontal="center" vertical="top"/>
      <protection hidden="1"/>
    </xf>
    <xf numFmtId="0" fontId="44" fillId="4" borderId="7" xfId="0" applyFont="1" applyFill="1" applyBorder="1" applyAlignment="1" applyProtection="1">
      <alignment horizontal="center" vertical="top"/>
      <protection hidden="1"/>
    </xf>
    <xf numFmtId="0" fontId="44" fillId="4" borderId="28" xfId="0" applyFont="1" applyFill="1" applyBorder="1" applyAlignment="1" applyProtection="1">
      <alignment horizontal="center" vertical="top"/>
      <protection hidden="1"/>
    </xf>
    <xf numFmtId="0" fontId="44" fillId="4" borderId="0" xfId="0" applyFont="1" applyFill="1" applyAlignment="1" applyProtection="1">
      <alignment horizontal="left" vertical="top"/>
      <protection hidden="1"/>
    </xf>
    <xf numFmtId="0" fontId="44" fillId="4" borderId="0" xfId="0" applyFont="1" applyFill="1" applyAlignment="1" applyProtection="1">
      <alignment horizontal="left"/>
      <protection hidden="1"/>
    </xf>
    <xf numFmtId="0" fontId="34" fillId="2" borderId="27" xfId="0" applyFont="1" applyFill="1" applyBorder="1" applyAlignment="1" applyProtection="1">
      <alignment horizontal="center" vertical="top"/>
    </xf>
    <xf numFmtId="0" fontId="34" fillId="2" borderId="7" xfId="0" applyFont="1" applyFill="1" applyBorder="1" applyAlignment="1" applyProtection="1">
      <alignment horizontal="center" vertical="top"/>
    </xf>
    <xf numFmtId="0" fontId="34" fillId="2" borderId="28" xfId="0" applyFont="1" applyFill="1" applyBorder="1" applyAlignment="1" applyProtection="1">
      <alignment horizontal="center" vertical="top"/>
    </xf>
    <xf numFmtId="0" fontId="34" fillId="2" borderId="4" xfId="0" applyFont="1" applyFill="1" applyBorder="1" applyAlignment="1" applyProtection="1">
      <alignment horizontal="center" vertical="top"/>
    </xf>
    <xf numFmtId="0" fontId="34" fillId="2" borderId="1" xfId="0" applyFont="1" applyFill="1" applyBorder="1" applyAlignment="1" applyProtection="1">
      <alignment horizontal="center" vertical="top"/>
    </xf>
    <xf numFmtId="0" fontId="34" fillId="2" borderId="24" xfId="0" applyFont="1" applyFill="1" applyBorder="1" applyAlignment="1" applyProtection="1">
      <alignment horizontal="center" vertical="top"/>
    </xf>
    <xf numFmtId="166" fontId="19" fillId="7" borderId="100" xfId="1" applyNumberFormat="1" applyFont="1" applyFill="1" applyBorder="1" applyAlignment="1" applyProtection="1">
      <alignment horizontal="center" vertical="center" wrapText="1"/>
    </xf>
    <xf numFmtId="0" fontId="33" fillId="6" borderId="26" xfId="0" applyFont="1" applyFill="1" applyBorder="1" applyAlignment="1" applyProtection="1">
      <alignment horizontal="center" vertical="top"/>
    </xf>
    <xf numFmtId="0" fontId="33" fillId="6" borderId="25" xfId="0" applyFont="1" applyFill="1" applyBorder="1" applyAlignment="1" applyProtection="1">
      <alignment horizontal="center" vertical="top"/>
    </xf>
    <xf numFmtId="168" fontId="29" fillId="0" borderId="67" xfId="0" applyNumberFormat="1" applyFont="1" applyBorder="1" applyAlignment="1" applyProtection="1">
      <alignment horizontal="center" vertical="top"/>
    </xf>
    <xf numFmtId="166" fontId="33" fillId="0" borderId="100" xfId="0" applyNumberFormat="1" applyFont="1" applyBorder="1" applyAlignment="1" applyProtection="1">
      <alignment horizontal="center" vertical="center"/>
    </xf>
    <xf numFmtId="49" fontId="34" fillId="5" borderId="100" xfId="0" applyNumberFormat="1" applyFont="1" applyFill="1" applyBorder="1" applyAlignment="1" applyProtection="1">
      <alignment horizontal="center" vertical="center" wrapText="1"/>
      <protection locked="0"/>
    </xf>
    <xf numFmtId="49" fontId="34" fillId="4" borderId="100" xfId="0" applyNumberFormat="1" applyFont="1" applyFill="1" applyBorder="1" applyAlignment="1" applyProtection="1">
      <alignment horizontal="center" vertical="top" wrapText="1"/>
    </xf>
    <xf numFmtId="0" fontId="34" fillId="2" borderId="100" xfId="0" applyFont="1" applyFill="1" applyBorder="1" applyAlignment="1" applyProtection="1">
      <alignment horizontal="center" vertical="center"/>
      <protection locked="0"/>
    </xf>
    <xf numFmtId="0" fontId="33" fillId="7" borderId="100" xfId="0" applyFont="1" applyFill="1" applyBorder="1" applyAlignment="1" applyProtection="1">
      <alignment horizontal="center" vertical="center"/>
    </xf>
    <xf numFmtId="0" fontId="33" fillId="7" borderId="100" xfId="0" applyFont="1" applyFill="1" applyBorder="1" applyAlignment="1" applyProtection="1">
      <alignment horizontal="left" vertical="center"/>
    </xf>
    <xf numFmtId="0" fontId="50" fillId="4" borderId="100" xfId="0" applyFont="1" applyFill="1" applyBorder="1" applyAlignment="1" applyProtection="1">
      <alignment horizontal="center" vertical="center"/>
    </xf>
    <xf numFmtId="0" fontId="50" fillId="0" borderId="100" xfId="0" applyFont="1" applyFill="1" applyBorder="1" applyAlignment="1" applyProtection="1">
      <alignment horizontal="left" vertical="center" wrapText="1" indent="1"/>
    </xf>
    <xf numFmtId="0" fontId="33" fillId="7" borderId="100" xfId="0" applyFont="1" applyFill="1" applyBorder="1" applyAlignment="1" applyProtection="1">
      <alignment horizontal="left"/>
    </xf>
    <xf numFmtId="9" fontId="19" fillId="7" borderId="100" xfId="1" applyFont="1" applyFill="1" applyBorder="1" applyAlignment="1" applyProtection="1">
      <alignment horizontal="center" vertical="center" wrapText="1"/>
    </xf>
    <xf numFmtId="1" fontId="19" fillId="7" borderId="100" xfId="1" applyNumberFormat="1" applyFont="1" applyFill="1" applyBorder="1" applyAlignment="1" applyProtection="1">
      <alignment horizontal="center" vertical="center"/>
    </xf>
    <xf numFmtId="49" fontId="47" fillId="3" borderId="100" xfId="0" applyNumberFormat="1" applyFont="1" applyFill="1" applyBorder="1" applyAlignment="1" applyProtection="1">
      <alignment vertical="center" wrapText="1"/>
    </xf>
    <xf numFmtId="0" fontId="47" fillId="4" borderId="100" xfId="0" applyFont="1" applyFill="1" applyBorder="1" applyAlignment="1" applyProtection="1">
      <alignment vertical="center"/>
    </xf>
    <xf numFmtId="1" fontId="19" fillId="7" borderId="100" xfId="1" applyNumberFormat="1" applyFont="1" applyFill="1" applyBorder="1" applyAlignment="1" applyProtection="1">
      <alignment horizontal="center" vertical="center" wrapText="1"/>
    </xf>
    <xf numFmtId="0" fontId="34" fillId="2" borderId="100" xfId="0" applyFont="1" applyFill="1" applyBorder="1" applyAlignment="1" applyProtection="1">
      <alignment horizontal="center" vertical="center" wrapText="1"/>
      <protection locked="0"/>
    </xf>
    <xf numFmtId="0" fontId="44" fillId="4" borderId="100" xfId="0" applyFont="1" applyFill="1" applyBorder="1" applyAlignment="1" applyProtection="1">
      <alignment horizontal="left" vertical="top"/>
      <protection hidden="1"/>
    </xf>
    <xf numFmtId="0" fontId="44" fillId="4" borderId="100" xfId="0" applyFont="1" applyFill="1" applyBorder="1" applyAlignment="1" applyProtection="1">
      <alignment horizontal="left" vertical="top" indent="1"/>
      <protection hidden="1"/>
    </xf>
    <xf numFmtId="9" fontId="47" fillId="4" borderId="100" xfId="1" applyFont="1" applyFill="1" applyBorder="1" applyAlignment="1" applyProtection="1">
      <alignment horizontal="center" vertical="center"/>
      <protection hidden="1"/>
    </xf>
    <xf numFmtId="49" fontId="44" fillId="4" borderId="100" xfId="0" applyNumberFormat="1" applyFont="1" applyFill="1" applyBorder="1" applyAlignment="1" applyProtection="1">
      <alignment horizontal="center" vertical="top" wrapText="1"/>
      <protection hidden="1"/>
    </xf>
    <xf numFmtId="9" fontId="44" fillId="4" borderId="100" xfId="1" applyFont="1" applyFill="1" applyBorder="1" applyAlignment="1" applyProtection="1">
      <alignment horizontal="center" vertical="top"/>
      <protection hidden="1"/>
    </xf>
    <xf numFmtId="1" fontId="44" fillId="4" borderId="100" xfId="1" applyNumberFormat="1" applyFont="1" applyFill="1" applyBorder="1" applyAlignment="1" applyProtection="1">
      <alignment horizontal="center" vertical="top"/>
      <protection hidden="1"/>
    </xf>
    <xf numFmtId="0" fontId="44" fillId="4" borderId="100" xfId="0" applyFont="1" applyFill="1" applyBorder="1" applyAlignment="1" applyProtection="1">
      <alignment horizontal="center" vertical="top"/>
      <protection hidden="1"/>
    </xf>
    <xf numFmtId="9" fontId="19" fillId="4" borderId="100" xfId="1" applyFont="1" applyFill="1" applyBorder="1" applyAlignment="1" applyProtection="1">
      <alignment horizontal="center" vertical="top"/>
    </xf>
    <xf numFmtId="1" fontId="19" fillId="4" borderId="100" xfId="1" applyNumberFormat="1" applyFont="1" applyFill="1" applyBorder="1" applyAlignment="1" applyProtection="1">
      <alignment horizontal="center" vertical="top"/>
    </xf>
    <xf numFmtId="0" fontId="34" fillId="4" borderId="100" xfId="0" applyFont="1" applyFill="1" applyBorder="1" applyAlignment="1" applyProtection="1">
      <alignment horizontal="center" vertical="top"/>
    </xf>
    <xf numFmtId="0" fontId="33" fillId="7" borderId="100" xfId="0" applyFont="1" applyFill="1" applyBorder="1" applyAlignment="1" applyProtection="1">
      <alignment horizontal="left"/>
      <protection locked="0"/>
    </xf>
    <xf numFmtId="0" fontId="34" fillId="4" borderId="100" xfId="0" applyFont="1" applyFill="1" applyBorder="1" applyAlignment="1" applyProtection="1">
      <alignment horizontal="left" vertical="top"/>
    </xf>
    <xf numFmtId="0" fontId="34" fillId="4" borderId="100" xfId="0" applyFont="1" applyFill="1" applyBorder="1" applyAlignment="1" applyProtection="1">
      <alignment horizontal="left" vertical="top" indent="1"/>
    </xf>
    <xf numFmtId="9" fontId="34" fillId="4" borderId="100" xfId="1" applyFont="1" applyFill="1" applyBorder="1" applyAlignment="1" applyProtection="1">
      <alignment horizontal="center" vertical="top"/>
    </xf>
    <xf numFmtId="9" fontId="34" fillId="4" borderId="100" xfId="1" applyFont="1" applyFill="1" applyBorder="1" applyAlignment="1" applyProtection="1">
      <alignment horizontal="center" vertical="top" wrapText="1"/>
    </xf>
    <xf numFmtId="1" fontId="19" fillId="4" borderId="100" xfId="2" applyNumberFormat="1" applyFont="1" applyFill="1" applyBorder="1" applyAlignment="1" applyProtection="1">
      <alignment horizontal="center" vertical="top"/>
    </xf>
    <xf numFmtId="1" fontId="34" fillId="4" borderId="100" xfId="2" applyNumberFormat="1" applyFont="1" applyFill="1" applyBorder="1" applyAlignment="1" applyProtection="1">
      <alignment horizontal="center" vertical="top" wrapText="1"/>
    </xf>
    <xf numFmtId="49" fontId="34" fillId="5" borderId="100" xfId="0" applyNumberFormat="1" applyFont="1" applyFill="1" applyBorder="1" applyAlignment="1" applyProtection="1">
      <alignment horizontal="center" vertical="top" wrapText="1"/>
      <protection locked="0"/>
    </xf>
    <xf numFmtId="9" fontId="33" fillId="4" borderId="100" xfId="1" applyFont="1" applyFill="1" applyBorder="1" applyAlignment="1" applyProtection="1">
      <alignment horizontal="center" vertical="center"/>
    </xf>
    <xf numFmtId="164" fontId="34" fillId="5" borderId="100" xfId="4" applyFont="1" applyFill="1" applyBorder="1" applyAlignment="1" applyProtection="1">
      <alignment horizontal="center" vertical="top" wrapText="1"/>
      <protection locked="0"/>
    </xf>
    <xf numFmtId="0" fontId="50" fillId="4" borderId="100" xfId="0" applyFont="1" applyFill="1" applyBorder="1" applyAlignment="1" applyProtection="1">
      <alignment horizontal="left" vertical="center" indent="1"/>
    </xf>
    <xf numFmtId="0" fontId="50" fillId="4" borderId="100" xfId="0" applyFont="1" applyFill="1" applyBorder="1" applyAlignment="1" applyProtection="1">
      <alignment horizontal="left" vertical="center" wrapText="1" indent="1"/>
    </xf>
    <xf numFmtId="1" fontId="34" fillId="4" borderId="100" xfId="1" applyNumberFormat="1" applyFont="1" applyFill="1" applyBorder="1" applyAlignment="1" applyProtection="1">
      <alignment horizontal="center" vertical="top"/>
    </xf>
    <xf numFmtId="166" fontId="19" fillId="7" borderId="100" xfId="1" applyNumberFormat="1" applyFont="1" applyFill="1" applyBorder="1" applyAlignment="1" applyProtection="1">
      <alignment horizontal="center" vertical="center"/>
    </xf>
    <xf numFmtId="9" fontId="19" fillId="7" borderId="100" xfId="1" applyFont="1" applyFill="1" applyBorder="1" applyAlignment="1" applyProtection="1">
      <alignment horizontal="center" vertical="center"/>
    </xf>
    <xf numFmtId="49" fontId="34" fillId="4" borderId="100" xfId="0" applyNumberFormat="1" applyFont="1" applyFill="1" applyBorder="1" applyAlignment="1" applyProtection="1">
      <alignment horizontal="center" vertical="top" wrapText="1"/>
      <protection locked="0"/>
    </xf>
    <xf numFmtId="49" fontId="46" fillId="7" borderId="100" xfId="0" applyNumberFormat="1" applyFont="1" applyFill="1" applyBorder="1" applyAlignment="1" applyProtection="1">
      <alignment horizontal="center" vertical="top" wrapText="1"/>
      <protection locked="0"/>
    </xf>
    <xf numFmtId="0" fontId="50" fillId="0" borderId="100" xfId="0" applyFont="1" applyBorder="1" applyAlignment="1" applyProtection="1">
      <alignment horizontal="center" vertical="center"/>
    </xf>
    <xf numFmtId="166" fontId="34" fillId="4" borderId="100" xfId="0" applyNumberFormat="1" applyFont="1" applyFill="1" applyBorder="1" applyAlignment="1" applyProtection="1">
      <alignment horizontal="center" vertical="top" wrapText="1"/>
    </xf>
    <xf numFmtId="9" fontId="34" fillId="4" borderId="100" xfId="0" applyNumberFormat="1" applyFont="1" applyFill="1" applyBorder="1" applyAlignment="1" applyProtection="1">
      <alignment horizontal="center" vertical="top"/>
    </xf>
    <xf numFmtId="49" fontId="19" fillId="11" borderId="100" xfId="0" applyNumberFormat="1" applyFont="1" applyFill="1" applyBorder="1" applyAlignment="1" applyProtection="1">
      <alignment vertical="top" wrapText="1"/>
    </xf>
    <xf numFmtId="9" fontId="19" fillId="11" borderId="100" xfId="1" applyFont="1" applyFill="1" applyBorder="1" applyAlignment="1" applyProtection="1">
      <alignment horizontal="center" vertical="top"/>
    </xf>
    <xf numFmtId="166" fontId="33" fillId="11" borderId="100" xfId="0" applyNumberFormat="1" applyFont="1" applyFill="1" applyBorder="1" applyAlignment="1" applyProtection="1">
      <alignment horizontal="center" vertical="center"/>
    </xf>
    <xf numFmtId="49" fontId="33" fillId="11" borderId="100" xfId="0" applyNumberFormat="1" applyFont="1" applyFill="1" applyBorder="1" applyAlignment="1" applyProtection="1">
      <alignment horizontal="center" vertical="top" wrapText="1"/>
    </xf>
    <xf numFmtId="0" fontId="34" fillId="0" borderId="69" xfId="0" applyFont="1" applyBorder="1" applyAlignment="1" applyProtection="1">
      <alignment horizontal="left"/>
    </xf>
    <xf numFmtId="0" fontId="34" fillId="0" borderId="70" xfId="0" applyFont="1" applyBorder="1" applyAlignment="1" applyProtection="1">
      <alignment horizontal="left" vertical="top"/>
    </xf>
    <xf numFmtId="0" fontId="19" fillId="0" borderId="0" xfId="0" applyFont="1" applyBorder="1" applyAlignment="1" applyProtection="1">
      <alignment vertical="top"/>
    </xf>
    <xf numFmtId="0" fontId="27" fillId="0" borderId="0" xfId="0" applyFont="1" applyBorder="1" applyAlignment="1" applyProtection="1">
      <alignment vertical="top"/>
    </xf>
    <xf numFmtId="0" fontId="33" fillId="0" borderId="0" xfId="0" applyFont="1" applyBorder="1" applyAlignment="1" applyProtection="1">
      <alignment horizontal="left" vertical="top"/>
    </xf>
    <xf numFmtId="0" fontId="34" fillId="0" borderId="0" xfId="0" applyFont="1" applyBorder="1" applyAlignment="1" applyProtection="1">
      <alignment horizontal="left" vertical="top"/>
    </xf>
    <xf numFmtId="0" fontId="44" fillId="4" borderId="0" xfId="0" applyFont="1" applyFill="1" applyBorder="1" applyAlignment="1" applyProtection="1">
      <alignment horizontal="left" vertical="top"/>
      <protection hidden="1"/>
    </xf>
    <xf numFmtId="0" fontId="34" fillId="0" borderId="0" xfId="0" applyFont="1" applyBorder="1" applyAlignment="1" applyProtection="1">
      <alignment horizontal="center" vertical="top"/>
    </xf>
    <xf numFmtId="0" fontId="19" fillId="0" borderId="69" xfId="0" applyFont="1" applyBorder="1" applyProtection="1"/>
    <xf numFmtId="0" fontId="31" fillId="0" borderId="67" xfId="0" applyFont="1" applyBorder="1" applyAlignment="1" applyProtection="1">
      <alignment horizontal="right" vertical="top"/>
    </xf>
    <xf numFmtId="0" fontId="34" fillId="5" borderId="69" xfId="0" applyFont="1" applyFill="1" applyBorder="1" applyAlignment="1" applyProtection="1">
      <alignment horizontal="left"/>
    </xf>
    <xf numFmtId="0" fontId="34" fillId="5" borderId="70" xfId="0" applyFont="1" applyFill="1" applyBorder="1" applyAlignment="1" applyProtection="1">
      <alignment horizontal="left" vertical="top"/>
    </xf>
    <xf numFmtId="0" fontId="34" fillId="12" borderId="69" xfId="0" applyFont="1" applyFill="1" applyBorder="1" applyAlignment="1" applyProtection="1">
      <alignment horizontal="left"/>
    </xf>
    <xf numFmtId="0" fontId="19" fillId="12" borderId="70" xfId="0" applyFont="1" applyFill="1" applyBorder="1" applyAlignment="1" applyProtection="1">
      <alignment horizontal="center" vertical="top" wrapText="1"/>
    </xf>
    <xf numFmtId="0" fontId="44" fillId="12" borderId="70" xfId="0" applyFont="1" applyFill="1" applyBorder="1" applyAlignment="1" applyProtection="1">
      <alignment horizontal="center" vertical="top"/>
    </xf>
    <xf numFmtId="0" fontId="44" fillId="12" borderId="101" xfId="0" applyFont="1" applyFill="1" applyBorder="1" applyAlignment="1" applyProtection="1">
      <alignment horizontal="center" vertical="top"/>
    </xf>
    <xf numFmtId="0" fontId="34" fillId="12" borderId="70" xfId="0" applyFont="1" applyFill="1" applyBorder="1" applyAlignment="1" applyProtection="1">
      <alignment horizontal="left" vertical="top"/>
    </xf>
    <xf numFmtId="0" fontId="34" fillId="12" borderId="71" xfId="0" applyFont="1" applyFill="1" applyBorder="1" applyAlignment="1" applyProtection="1">
      <alignment horizontal="left" vertical="top"/>
    </xf>
    <xf numFmtId="0" fontId="19" fillId="12" borderId="74" xfId="0" applyFont="1" applyFill="1" applyBorder="1" applyProtection="1"/>
    <xf numFmtId="0" fontId="33" fillId="12" borderId="74" xfId="0" applyFont="1" applyFill="1" applyBorder="1" applyAlignment="1" applyProtection="1">
      <alignment horizontal="left"/>
    </xf>
    <xf numFmtId="0" fontId="34" fillId="12" borderId="74" xfId="0" applyFont="1" applyFill="1" applyBorder="1" applyAlignment="1" applyProtection="1">
      <alignment horizontal="left"/>
    </xf>
    <xf numFmtId="0" fontId="44" fillId="12" borderId="74" xfId="0" applyFont="1" applyFill="1" applyBorder="1" applyAlignment="1" applyProtection="1">
      <alignment horizontal="left"/>
      <protection hidden="1"/>
    </xf>
    <xf numFmtId="0" fontId="34" fillId="12" borderId="74" xfId="0" applyFont="1" applyFill="1" applyBorder="1" applyAlignment="1" applyProtection="1">
      <alignment horizontal="left" vertical="top"/>
    </xf>
    <xf numFmtId="0" fontId="19" fillId="12" borderId="75" xfId="0" applyFont="1" applyFill="1" applyBorder="1" applyAlignment="1" applyProtection="1">
      <alignment vertical="top"/>
    </xf>
    <xf numFmtId="0" fontId="33" fillId="12" borderId="75" xfId="0" applyFont="1" applyFill="1" applyBorder="1" applyAlignment="1" applyProtection="1">
      <alignment horizontal="left" vertical="top"/>
    </xf>
    <xf numFmtId="0" fontId="34" fillId="12" borderId="75" xfId="0" applyFont="1" applyFill="1" applyBorder="1" applyAlignment="1" applyProtection="1">
      <alignment horizontal="left" vertical="top"/>
    </xf>
    <xf numFmtId="0" fontId="44" fillId="12" borderId="75" xfId="0" applyFont="1" applyFill="1" applyBorder="1" applyAlignment="1" applyProtection="1">
      <alignment horizontal="left" vertical="top"/>
      <protection hidden="1"/>
    </xf>
    <xf numFmtId="0" fontId="34" fillId="4" borderId="0" xfId="0" applyFont="1" applyFill="1" applyAlignment="1" applyProtection="1">
      <alignment horizontal="left"/>
    </xf>
    <xf numFmtId="0" fontId="19" fillId="4" borderId="0" xfId="0" applyFont="1" applyFill="1" applyProtection="1"/>
    <xf numFmtId="0" fontId="33" fillId="4" borderId="0" xfId="0" applyFont="1" applyFill="1" applyAlignment="1" applyProtection="1">
      <alignment horizontal="left"/>
    </xf>
    <xf numFmtId="0" fontId="34" fillId="4" borderId="0" xfId="0" applyFont="1" applyFill="1" applyAlignment="1" applyProtection="1">
      <alignment horizontal="left" vertical="top"/>
    </xf>
    <xf numFmtId="0" fontId="19" fillId="4" borderId="0" xfId="0" applyFont="1" applyFill="1"/>
    <xf numFmtId="0" fontId="0" fillId="0" borderId="0" xfId="0" applyAlignment="1">
      <alignment horizontal="left"/>
    </xf>
    <xf numFmtId="0" fontId="34" fillId="5" borderId="0" xfId="0" applyFont="1" applyFill="1" applyBorder="1" applyAlignment="1" applyProtection="1">
      <alignment vertical="top" wrapText="1"/>
    </xf>
    <xf numFmtId="0" fontId="34" fillId="5" borderId="67" xfId="0" applyFont="1" applyFill="1" applyBorder="1" applyAlignment="1" applyProtection="1">
      <alignment vertical="top" wrapText="1"/>
    </xf>
    <xf numFmtId="0" fontId="34" fillId="5" borderId="73" xfId="0" applyFont="1" applyFill="1" applyBorder="1" applyAlignment="1" applyProtection="1">
      <alignment vertical="top" wrapText="1"/>
    </xf>
    <xf numFmtId="1" fontId="20" fillId="4" borderId="63" xfId="0" applyNumberFormat="1" applyFont="1" applyFill="1" applyBorder="1"/>
    <xf numFmtId="0" fontId="20" fillId="4" borderId="0" xfId="0" applyFont="1" applyFill="1" applyBorder="1"/>
    <xf numFmtId="0" fontId="20" fillId="4" borderId="64" xfId="0" applyFont="1" applyFill="1" applyBorder="1"/>
    <xf numFmtId="1" fontId="20" fillId="4" borderId="65" xfId="0" applyNumberFormat="1" applyFont="1" applyFill="1" applyBorder="1"/>
    <xf numFmtId="0" fontId="20" fillId="4" borderId="62" xfId="0" applyFont="1" applyFill="1" applyBorder="1"/>
    <xf numFmtId="0" fontId="20" fillId="4" borderId="66" xfId="0" applyFont="1" applyFill="1" applyBorder="1"/>
    <xf numFmtId="0" fontId="20" fillId="4" borderId="0" xfId="0" applyFont="1" applyFill="1" applyBorder="1" applyAlignment="1" applyProtection="1"/>
    <xf numFmtId="0" fontId="20" fillId="0" borderId="0" xfId="0" applyFont="1" applyBorder="1"/>
    <xf numFmtId="0" fontId="20" fillId="0" borderId="0" xfId="0" applyFont="1" applyBorder="1" applyAlignment="1" applyProtection="1"/>
    <xf numFmtId="0" fontId="52" fillId="4" borderId="0" xfId="3" applyFont="1" applyFill="1" applyBorder="1" applyAlignment="1" applyProtection="1"/>
    <xf numFmtId="0" fontId="53" fillId="4" borderId="0" xfId="3" applyFont="1" applyFill="1" applyBorder="1" applyAlignment="1" applyProtection="1"/>
    <xf numFmtId="0" fontId="19" fillId="5" borderId="69" xfId="0" applyFont="1" applyFill="1" applyBorder="1" applyProtection="1"/>
    <xf numFmtId="0" fontId="27" fillId="5" borderId="70" xfId="0" applyFont="1" applyFill="1" applyBorder="1" applyAlignment="1" applyProtection="1">
      <alignment vertical="center"/>
    </xf>
    <xf numFmtId="0" fontId="19" fillId="5" borderId="70" xfId="0" applyFont="1" applyFill="1" applyBorder="1" applyAlignment="1" applyProtection="1">
      <alignment vertical="top"/>
    </xf>
    <xf numFmtId="0" fontId="19" fillId="5" borderId="71" xfId="0" applyFont="1" applyFill="1" applyBorder="1" applyAlignment="1" applyProtection="1">
      <alignment vertical="top"/>
    </xf>
    <xf numFmtId="0" fontId="19" fillId="5" borderId="74" xfId="0" applyFont="1" applyFill="1" applyBorder="1" applyProtection="1"/>
    <xf numFmtId="0" fontId="19" fillId="5" borderId="75" xfId="0" applyFont="1" applyFill="1" applyBorder="1" applyAlignment="1" applyProtection="1">
      <alignment horizontal="left" vertical="top" wrapText="1"/>
    </xf>
    <xf numFmtId="0" fontId="34" fillId="5" borderId="74" xfId="0" applyFont="1" applyFill="1" applyBorder="1" applyAlignment="1" applyProtection="1">
      <alignment horizontal="left"/>
    </xf>
    <xf numFmtId="0" fontId="19" fillId="5" borderId="0" xfId="0" applyFont="1" applyFill="1" applyBorder="1" applyAlignment="1" applyProtection="1">
      <alignment vertical="top" wrapText="1"/>
    </xf>
    <xf numFmtId="0" fontId="19" fillId="5" borderId="75" xfId="0" applyFont="1" applyFill="1" applyBorder="1" applyAlignment="1" applyProtection="1">
      <alignment vertical="top" wrapText="1"/>
    </xf>
    <xf numFmtId="0" fontId="34" fillId="5" borderId="72" xfId="0" applyFont="1" applyFill="1" applyBorder="1" applyAlignment="1" applyProtection="1">
      <alignment horizontal="left"/>
    </xf>
    <xf numFmtId="0" fontId="19" fillId="5" borderId="67" xfId="0" applyFont="1" applyFill="1" applyBorder="1" applyAlignment="1" applyProtection="1">
      <alignment vertical="top" wrapText="1"/>
    </xf>
    <xf numFmtId="0" fontId="19" fillId="5" borderId="73" xfId="0" applyFont="1" applyFill="1" applyBorder="1" applyAlignment="1" applyProtection="1">
      <alignment vertical="top" wrapText="1"/>
    </xf>
    <xf numFmtId="0" fontId="34" fillId="0" borderId="67" xfId="0" applyFont="1" applyBorder="1" applyAlignment="1" applyProtection="1">
      <alignment horizontal="left"/>
    </xf>
    <xf numFmtId="0" fontId="34" fillId="0" borderId="67" xfId="0" applyFont="1" applyBorder="1" applyAlignment="1" applyProtection="1">
      <alignment horizontal="left" vertical="top"/>
    </xf>
    <xf numFmtId="0" fontId="34" fillId="0" borderId="67" xfId="0" applyFont="1" applyBorder="1" applyAlignment="1" applyProtection="1">
      <alignment horizontal="center" vertical="top"/>
    </xf>
    <xf numFmtId="0" fontId="35" fillId="10" borderId="49" xfId="0" applyFont="1" applyFill="1" applyBorder="1" applyAlignment="1" applyProtection="1">
      <alignment horizontal="center" vertical="center"/>
    </xf>
    <xf numFmtId="0" fontId="22" fillId="4" borderId="49" xfId="0" applyFont="1" applyFill="1" applyBorder="1" applyAlignment="1" applyProtection="1">
      <alignment vertical="center"/>
    </xf>
    <xf numFmtId="167" fontId="55" fillId="7" borderId="49" xfId="1" applyNumberFormat="1" applyFont="1" applyFill="1" applyBorder="1" applyAlignment="1" applyProtection="1">
      <alignment horizontal="center" vertical="center"/>
      <protection locked="0"/>
    </xf>
    <xf numFmtId="0" fontId="37" fillId="10" borderId="49" xfId="0" applyFont="1" applyFill="1" applyBorder="1" applyAlignment="1" applyProtection="1">
      <alignment horizontal="right" vertical="center"/>
    </xf>
    <xf numFmtId="9" fontId="37" fillId="10" borderId="49" xfId="0" applyNumberFormat="1" applyFont="1" applyFill="1" applyBorder="1" applyAlignment="1" applyProtection="1">
      <alignment horizontal="center" vertical="center"/>
    </xf>
    <xf numFmtId="0" fontId="19" fillId="0" borderId="48" xfId="0" applyFont="1" applyBorder="1" applyProtection="1"/>
    <xf numFmtId="0" fontId="19" fillId="5" borderId="75" xfId="0" applyFont="1" applyFill="1" applyBorder="1" applyAlignment="1" applyProtection="1">
      <alignment vertical="top"/>
    </xf>
    <xf numFmtId="14" fontId="29" fillId="0" borderId="67" xfId="0" applyNumberFormat="1" applyFont="1" applyBorder="1" applyAlignment="1" applyProtection="1">
      <alignment horizontal="center"/>
    </xf>
    <xf numFmtId="0" fontId="29" fillId="0" borderId="67" xfId="0" applyFont="1" applyBorder="1" applyAlignment="1" applyProtection="1">
      <alignment horizontal="center"/>
    </xf>
    <xf numFmtId="0" fontId="19" fillId="11" borderId="85" xfId="0" applyFont="1" applyFill="1" applyBorder="1" applyProtection="1"/>
    <xf numFmtId="0" fontId="19" fillId="11" borderId="82" xfId="0" applyFont="1" applyFill="1" applyBorder="1" applyProtection="1"/>
    <xf numFmtId="0" fontId="19" fillId="11" borderId="81" xfId="0" applyFont="1" applyFill="1" applyBorder="1" applyProtection="1"/>
    <xf numFmtId="0" fontId="34" fillId="0" borderId="70" xfId="0" applyFont="1" applyBorder="1" applyAlignment="1" applyProtection="1">
      <alignment horizontal="left"/>
    </xf>
    <xf numFmtId="0" fontId="34" fillId="0" borderId="70" xfId="0" applyFont="1" applyBorder="1" applyAlignment="1" applyProtection="1">
      <alignment horizontal="center" vertical="top"/>
    </xf>
    <xf numFmtId="0" fontId="34" fillId="0" borderId="71" xfId="0" applyFont="1" applyBorder="1" applyAlignment="1" applyProtection="1">
      <alignment horizontal="center" vertical="top"/>
    </xf>
    <xf numFmtId="0" fontId="57" fillId="4" borderId="102" xfId="0" applyFont="1" applyFill="1" applyBorder="1" applyAlignment="1" applyProtection="1">
      <alignment horizontal="center" vertical="center"/>
    </xf>
    <xf numFmtId="0" fontId="44" fillId="10" borderId="102" xfId="0" applyFont="1" applyFill="1" applyBorder="1" applyAlignment="1" applyProtection="1">
      <alignment vertical="center"/>
    </xf>
    <xf numFmtId="0" fontId="19" fillId="0" borderId="104" xfId="0" applyFont="1" applyBorder="1" applyProtection="1"/>
    <xf numFmtId="0" fontId="19" fillId="0" borderId="105" xfId="0" applyFont="1" applyBorder="1" applyProtection="1"/>
    <xf numFmtId="0" fontId="28" fillId="0" borderId="67" xfId="0" applyFont="1" applyBorder="1" applyAlignment="1" applyProtection="1">
      <alignment horizontal="left" vertical="center" wrapText="1" indent="1"/>
    </xf>
    <xf numFmtId="49" fontId="19" fillId="0" borderId="67" xfId="0" applyNumberFormat="1" applyFont="1" applyBorder="1" applyAlignment="1" applyProtection="1">
      <alignment vertical="top" wrapText="1"/>
    </xf>
    <xf numFmtId="9" fontId="19" fillId="0" borderId="67" xfId="1" applyFont="1" applyBorder="1" applyAlignment="1" applyProtection="1">
      <alignment horizontal="center" vertical="top"/>
    </xf>
    <xf numFmtId="0" fontId="34" fillId="5" borderId="70" xfId="0" applyFont="1" applyFill="1" applyBorder="1" applyAlignment="1" applyProtection="1">
      <alignment horizontal="left"/>
    </xf>
    <xf numFmtId="0" fontId="34" fillId="5" borderId="70" xfId="0" applyFont="1" applyFill="1" applyBorder="1" applyAlignment="1" applyProtection="1">
      <alignment horizontal="center" vertical="top"/>
    </xf>
    <xf numFmtId="49" fontId="19" fillId="5" borderId="71" xfId="0" applyNumberFormat="1" applyFont="1" applyFill="1" applyBorder="1" applyAlignment="1" applyProtection="1">
      <alignment vertical="top" wrapText="1"/>
    </xf>
    <xf numFmtId="49" fontId="19" fillId="5" borderId="75" xfId="0" applyNumberFormat="1" applyFont="1" applyFill="1" applyBorder="1" applyAlignment="1" applyProtection="1">
      <alignment vertical="top" wrapText="1"/>
    </xf>
    <xf numFmtId="0" fontId="34" fillId="5" borderId="67" xfId="0" applyFont="1" applyFill="1" applyBorder="1" applyAlignment="1" applyProtection="1">
      <alignment horizontal="left"/>
    </xf>
    <xf numFmtId="0" fontId="34" fillId="5" borderId="67" xfId="0" applyFont="1" applyFill="1" applyBorder="1" applyAlignment="1" applyProtection="1">
      <alignment horizontal="left" vertical="top"/>
    </xf>
    <xf numFmtId="0" fontId="34" fillId="5" borderId="67" xfId="0" applyFont="1" applyFill="1" applyBorder="1" applyAlignment="1" applyProtection="1">
      <alignment horizontal="center" vertical="top"/>
    </xf>
    <xf numFmtId="49" fontId="19" fillId="5" borderId="73" xfId="0" applyNumberFormat="1" applyFont="1" applyFill="1" applyBorder="1" applyAlignment="1" applyProtection="1">
      <alignment vertical="top" wrapText="1"/>
    </xf>
    <xf numFmtId="0" fontId="10" fillId="0" borderId="0" xfId="0" applyFont="1" applyBorder="1" applyAlignment="1" applyProtection="1">
      <alignment horizontal="center" vertical="center"/>
    </xf>
    <xf numFmtId="0" fontId="19" fillId="0" borderId="0" xfId="0" applyFont="1" applyBorder="1" applyAlignment="1" applyProtection="1">
      <alignment vertical="center"/>
    </xf>
    <xf numFmtId="0" fontId="19" fillId="0" borderId="0" xfId="0" applyFont="1" applyBorder="1" applyAlignment="1">
      <alignment vertical="center"/>
    </xf>
    <xf numFmtId="0" fontId="31" fillId="0" borderId="0" xfId="0" applyFont="1" applyBorder="1" applyAlignment="1" applyProtection="1">
      <alignment vertical="top"/>
    </xf>
    <xf numFmtId="0" fontId="29" fillId="0" borderId="0" xfId="0" applyFont="1" applyBorder="1" applyAlignment="1" applyProtection="1">
      <alignment vertical="center"/>
    </xf>
    <xf numFmtId="0" fontId="58" fillId="0" borderId="0" xfId="0" applyFont="1" applyBorder="1" applyAlignment="1" applyProtection="1">
      <alignment horizontal="right" vertical="top"/>
    </xf>
    <xf numFmtId="1" fontId="0" fillId="5" borderId="9" xfId="0" applyNumberFormat="1" applyFill="1" applyBorder="1" applyAlignment="1" applyProtection="1">
      <alignment horizontal="center" vertical="center" wrapText="1"/>
      <protection locked="0"/>
    </xf>
    <xf numFmtId="3" fontId="0" fillId="5" borderId="9" xfId="0" applyNumberFormat="1" applyFill="1" applyBorder="1" applyAlignment="1" applyProtection="1">
      <alignment horizontal="center" vertical="center" wrapText="1"/>
      <protection locked="0"/>
    </xf>
    <xf numFmtId="0" fontId="34" fillId="2" borderId="100" xfId="0" applyFont="1" applyFill="1" applyBorder="1" applyAlignment="1" applyProtection="1">
      <alignment horizontal="center" vertical="center"/>
      <protection locked="0"/>
    </xf>
    <xf numFmtId="49" fontId="0" fillId="5" borderId="91" xfId="0" applyNumberFormat="1" applyFill="1" applyBorder="1" applyAlignment="1" applyProtection="1">
      <alignment horizontal="left" vertical="center" wrapText="1"/>
      <protection locked="0"/>
    </xf>
    <xf numFmtId="0" fontId="0" fillId="5" borderId="91" xfId="0" applyNumberFormat="1" applyFill="1" applyBorder="1" applyAlignment="1" applyProtection="1">
      <alignment horizontal="left" vertical="center" wrapText="1"/>
      <protection locked="0"/>
    </xf>
    <xf numFmtId="0" fontId="0" fillId="5" borderId="90" xfId="0" applyNumberFormat="1" applyFill="1" applyBorder="1" applyAlignment="1" applyProtection="1">
      <alignment horizontal="left" vertical="center" wrapText="1"/>
      <protection locked="0"/>
    </xf>
    <xf numFmtId="3" fontId="0" fillId="5" borderId="9" xfId="0" applyNumberFormat="1" applyFill="1" applyBorder="1" applyAlignment="1" applyProtection="1">
      <alignment horizontal="left" vertical="center" wrapText="1"/>
      <protection locked="0"/>
    </xf>
    <xf numFmtId="3" fontId="0" fillId="4" borderId="9" xfId="0" applyNumberFormat="1" applyFill="1" applyBorder="1" applyAlignment="1" applyProtection="1">
      <alignment horizontal="left" vertical="center" wrapText="1"/>
    </xf>
    <xf numFmtId="3" fontId="0" fillId="5" borderId="91" xfId="0" applyNumberFormat="1" applyFill="1" applyBorder="1" applyAlignment="1" applyProtection="1">
      <alignment horizontal="left" vertical="center" wrapText="1"/>
      <protection locked="0"/>
    </xf>
    <xf numFmtId="3" fontId="0" fillId="4" borderId="91" xfId="0" applyNumberFormat="1" applyFill="1" applyBorder="1" applyAlignment="1" applyProtection="1">
      <alignment horizontal="left" vertical="center" wrapText="1"/>
    </xf>
    <xf numFmtId="49" fontId="0" fillId="5" borderId="9" xfId="0" applyNumberFormat="1" applyFill="1" applyBorder="1" applyAlignment="1" applyProtection="1">
      <alignment horizontal="left" vertical="center" wrapText="1"/>
      <protection locked="0"/>
    </xf>
    <xf numFmtId="0" fontId="0" fillId="5" borderId="49" xfId="0" applyFill="1" applyBorder="1" applyAlignment="1" applyProtection="1">
      <alignment horizontal="left" vertical="center" wrapText="1"/>
      <protection locked="0"/>
    </xf>
    <xf numFmtId="14" fontId="0" fillId="4" borderId="9" xfId="0" applyNumberFormat="1" applyFill="1" applyBorder="1" applyAlignment="1" applyProtection="1">
      <alignment horizontal="left" vertical="center" wrapText="1"/>
      <protection locked="0"/>
    </xf>
    <xf numFmtId="2" fontId="0" fillId="5" borderId="9" xfId="0" applyNumberFormat="1" applyFill="1" applyBorder="1" applyAlignment="1" applyProtection="1">
      <alignment horizontal="left" vertical="center" wrapText="1"/>
      <protection locked="0"/>
    </xf>
    <xf numFmtId="49" fontId="45" fillId="4" borderId="100" xfId="0" applyNumberFormat="1" applyFont="1" applyFill="1" applyBorder="1" applyAlignment="1" applyProtection="1">
      <alignment horizontal="center" vertical="top" wrapText="1"/>
      <protection hidden="1"/>
    </xf>
    <xf numFmtId="9" fontId="45" fillId="4" borderId="100" xfId="1" applyFont="1" applyFill="1" applyBorder="1" applyAlignment="1" applyProtection="1">
      <alignment horizontal="center" vertical="top"/>
      <protection hidden="1"/>
    </xf>
    <xf numFmtId="1" fontId="45" fillId="4" borderId="100" xfId="1" applyNumberFormat="1" applyFont="1" applyFill="1" applyBorder="1" applyAlignment="1" applyProtection="1">
      <alignment horizontal="center" vertical="top"/>
      <protection hidden="1"/>
    </xf>
    <xf numFmtId="9" fontId="59" fillId="11" borderId="100" xfId="0" applyNumberFormat="1" applyFont="1" applyFill="1" applyBorder="1" applyAlignment="1" applyProtection="1">
      <alignment horizontal="center" vertical="center"/>
    </xf>
    <xf numFmtId="49" fontId="0" fillId="5" borderId="9" xfId="0" applyNumberFormat="1" applyFill="1" applyBorder="1" applyAlignment="1" applyProtection="1">
      <alignment horizontal="left" vertical="center"/>
      <protection locked="0"/>
    </xf>
    <xf numFmtId="14" fontId="0" fillId="5" borderId="9" xfId="0" applyNumberFormat="1" applyFill="1" applyBorder="1" applyAlignment="1" applyProtection="1">
      <alignment horizontal="left" vertical="center"/>
      <protection locked="0"/>
    </xf>
    <xf numFmtId="49" fontId="0" fillId="5" borderId="91" xfId="0" applyNumberFormat="1" applyFill="1" applyBorder="1" applyAlignment="1" applyProtection="1">
      <alignment horizontal="left" vertical="top" wrapText="1"/>
      <protection locked="0"/>
    </xf>
    <xf numFmtId="0" fontId="3" fillId="5" borderId="70" xfId="0" applyFont="1" applyFill="1" applyBorder="1" applyAlignment="1" applyProtection="1">
      <alignment horizontal="left" vertical="center"/>
    </xf>
    <xf numFmtId="0" fontId="34" fillId="2" borderId="107" xfId="0" applyFont="1" applyFill="1" applyBorder="1" applyAlignment="1" applyProtection="1">
      <alignment vertical="center"/>
      <protection locked="0"/>
    </xf>
    <xf numFmtId="3" fontId="0" fillId="2" borderId="9" xfId="0" applyNumberFormat="1" applyFill="1" applyBorder="1" applyAlignment="1" applyProtection="1">
      <alignment horizontal="left" vertical="center" wrapText="1"/>
      <protection locked="0"/>
    </xf>
    <xf numFmtId="9" fontId="0" fillId="0" borderId="0" xfId="1" applyFont="1"/>
    <xf numFmtId="167" fontId="0" fillId="0" borderId="0" xfId="1" applyNumberFormat="1" applyFont="1"/>
    <xf numFmtId="167" fontId="55" fillId="7" borderId="52" xfId="1" applyNumberFormat="1" applyFont="1" applyFill="1" applyBorder="1" applyAlignment="1" applyProtection="1">
      <alignment horizontal="center" vertical="center"/>
      <protection locked="0"/>
    </xf>
    <xf numFmtId="0" fontId="34" fillId="5" borderId="0" xfId="0" applyFont="1" applyFill="1" applyBorder="1" applyAlignment="1" applyProtection="1">
      <alignment horizontal="left"/>
    </xf>
    <xf numFmtId="0" fontId="34" fillId="5" borderId="0" xfId="0" applyFont="1" applyFill="1" applyBorder="1" applyAlignment="1" applyProtection="1">
      <alignment horizontal="center" vertical="top"/>
    </xf>
    <xf numFmtId="0" fontId="34" fillId="2" borderId="106" xfId="0" applyFont="1" applyFill="1" applyBorder="1" applyAlignment="1" applyProtection="1">
      <alignment horizontal="center" vertical="center"/>
      <protection locked="0"/>
    </xf>
    <xf numFmtId="0" fontId="0" fillId="4" borderId="0" xfId="0" applyFill="1" applyBorder="1" applyProtection="1"/>
    <xf numFmtId="9" fontId="0" fillId="0" borderId="0" xfId="1" applyNumberFormat="1" applyFont="1"/>
    <xf numFmtId="169" fontId="0" fillId="5" borderId="9" xfId="0" applyNumberFormat="1" applyFill="1" applyBorder="1" applyAlignment="1" applyProtection="1">
      <alignment horizontal="left" vertical="center"/>
      <protection locked="0"/>
    </xf>
    <xf numFmtId="0" fontId="34" fillId="0" borderId="0" xfId="0" applyFont="1" applyBorder="1" applyAlignment="1" applyProtection="1">
      <alignment horizontal="left"/>
    </xf>
    <xf numFmtId="14" fontId="50" fillId="0" borderId="0" xfId="0" applyNumberFormat="1" applyFont="1" applyBorder="1" applyAlignment="1" applyProtection="1">
      <alignment horizontal="center" vertical="top"/>
    </xf>
    <xf numFmtId="49" fontId="19" fillId="0" borderId="0" xfId="0" applyNumberFormat="1" applyFont="1" applyBorder="1" applyAlignment="1" applyProtection="1">
      <alignment vertical="top" wrapText="1"/>
    </xf>
    <xf numFmtId="9" fontId="19" fillId="0" borderId="0" xfId="1" applyFont="1" applyBorder="1" applyAlignment="1" applyProtection="1">
      <alignment horizontal="center" vertical="top"/>
    </xf>
    <xf numFmtId="49" fontId="34" fillId="0" borderId="0" xfId="0" applyNumberFormat="1" applyFont="1" applyBorder="1" applyAlignment="1" applyProtection="1">
      <alignment horizontal="center" vertical="top" wrapText="1"/>
    </xf>
    <xf numFmtId="0" fontId="34" fillId="0" borderId="126" xfId="0" applyFont="1" applyBorder="1" applyAlignment="1" applyProtection="1">
      <alignment horizontal="left"/>
    </xf>
    <xf numFmtId="0" fontId="34" fillId="0" borderId="127" xfId="0" applyFont="1" applyBorder="1" applyAlignment="1" applyProtection="1">
      <alignment horizontal="center" vertical="top"/>
    </xf>
    <xf numFmtId="0" fontId="0" fillId="0" borderId="126" xfId="0" applyBorder="1" applyProtection="1"/>
    <xf numFmtId="0" fontId="0" fillId="0" borderId="127" xfId="0" applyBorder="1" applyProtection="1"/>
    <xf numFmtId="0" fontId="0" fillId="4" borderId="126" xfId="0" applyFill="1" applyBorder="1" applyProtection="1"/>
    <xf numFmtId="0" fontId="0" fillId="4" borderId="127" xfId="0" applyFill="1" applyBorder="1" applyProtection="1"/>
    <xf numFmtId="0" fontId="30" fillId="5" borderId="131" xfId="0" applyFont="1" applyFill="1" applyBorder="1" applyAlignment="1" applyProtection="1">
      <alignment horizontal="center" vertical="center"/>
    </xf>
    <xf numFmtId="0" fontId="30" fillId="5" borderId="132" xfId="0" applyFont="1" applyFill="1" applyBorder="1" applyAlignment="1" applyProtection="1">
      <alignment horizontal="center" vertical="center"/>
    </xf>
    <xf numFmtId="0" fontId="30" fillId="5" borderId="133" xfId="0" applyFont="1" applyFill="1" applyBorder="1" applyAlignment="1" applyProtection="1">
      <alignment horizontal="center" vertical="center"/>
    </xf>
    <xf numFmtId="0" fontId="19" fillId="0" borderId="126" xfId="0" applyFont="1" applyBorder="1" applyProtection="1"/>
    <xf numFmtId="0" fontId="19" fillId="0" borderId="127" xfId="0" applyFont="1" applyBorder="1" applyProtection="1"/>
    <xf numFmtId="0" fontId="0" fillId="0" borderId="134" xfId="0" applyBorder="1" applyProtection="1"/>
    <xf numFmtId="0" fontId="0" fillId="0" borderId="135" xfId="0" applyBorder="1" applyProtection="1"/>
    <xf numFmtId="0" fontId="0" fillId="0" borderId="136" xfId="0" applyBorder="1" applyProtection="1"/>
    <xf numFmtId="0" fontId="0" fillId="10" borderId="137" xfId="0" applyFill="1" applyBorder="1" applyProtection="1"/>
    <xf numFmtId="0" fontId="0" fillId="10" borderId="67" xfId="0" applyFill="1" applyBorder="1" applyProtection="1"/>
    <xf numFmtId="0" fontId="0" fillId="10" borderId="138" xfId="0" applyFill="1" applyBorder="1" applyProtection="1"/>
    <xf numFmtId="0" fontId="0" fillId="13" borderId="45" xfId="0" applyFont="1" applyFill="1" applyBorder="1" applyAlignment="1" applyProtection="1">
      <alignment vertical="center"/>
    </xf>
    <xf numFmtId="0" fontId="0" fillId="13" borderId="46" xfId="0" applyFont="1" applyFill="1" applyBorder="1" applyAlignment="1" applyProtection="1">
      <alignment vertical="center"/>
    </xf>
    <xf numFmtId="0" fontId="0" fillId="13" borderId="47" xfId="0" applyFont="1" applyFill="1" applyBorder="1" applyAlignment="1" applyProtection="1">
      <alignment horizontal="left" vertical="center" indent="2"/>
    </xf>
    <xf numFmtId="0" fontId="0" fillId="13" borderId="45" xfId="0" applyFont="1" applyFill="1" applyBorder="1" applyAlignment="1" applyProtection="1">
      <alignment horizontal="left" vertical="center" indent="2"/>
    </xf>
    <xf numFmtId="49" fontId="4" fillId="5" borderId="9" xfId="0" applyNumberFormat="1" applyFont="1" applyFill="1" applyBorder="1" applyAlignment="1" applyProtection="1">
      <alignment horizontal="left" vertical="center" wrapText="1"/>
      <protection locked="0"/>
    </xf>
    <xf numFmtId="3" fontId="4" fillId="5" borderId="91" xfId="0" applyNumberFormat="1" applyFont="1" applyFill="1" applyBorder="1" applyAlignment="1" applyProtection="1">
      <alignment horizontal="left" vertical="center" wrapText="1"/>
      <protection locked="0"/>
    </xf>
    <xf numFmtId="0" fontId="3" fillId="13" borderId="45" xfId="0" applyFont="1" applyFill="1" applyBorder="1" applyAlignment="1" applyProtection="1">
      <alignment horizontal="center" vertical="center"/>
    </xf>
    <xf numFmtId="0" fontId="3" fillId="13" borderId="99" xfId="0" applyFont="1" applyFill="1" applyBorder="1" applyAlignment="1" applyProtection="1">
      <alignment horizontal="center" vertical="center"/>
    </xf>
    <xf numFmtId="1" fontId="4" fillId="5" borderId="9" xfId="0" applyNumberFormat="1" applyFont="1" applyFill="1" applyBorder="1" applyAlignment="1" applyProtection="1">
      <alignment horizontal="center" vertical="center" wrapText="1"/>
      <protection locked="0"/>
    </xf>
    <xf numFmtId="3" fontId="4" fillId="5" borderId="9" xfId="0" applyNumberFormat="1" applyFont="1" applyFill="1" applyBorder="1" applyAlignment="1" applyProtection="1">
      <alignment horizontal="center" vertical="center" wrapText="1"/>
      <protection locked="0"/>
    </xf>
    <xf numFmtId="49" fontId="4" fillId="5" borderId="91" xfId="0" applyNumberFormat="1" applyFont="1" applyFill="1" applyBorder="1" applyAlignment="1" applyProtection="1">
      <alignment horizontal="left" vertical="top" wrapText="1"/>
      <protection locked="0"/>
    </xf>
    <xf numFmtId="0" fontId="4" fillId="14" borderId="97" xfId="0" applyFont="1" applyFill="1" applyBorder="1" applyAlignment="1" applyProtection="1">
      <alignment vertical="center"/>
    </xf>
    <xf numFmtId="0" fontId="4" fillId="14" borderId="45" xfId="0" applyFont="1" applyFill="1" applyBorder="1" applyAlignment="1" applyProtection="1">
      <alignment vertical="center"/>
    </xf>
    <xf numFmtId="0" fontId="2" fillId="14" borderId="45" xfId="0" applyFont="1" applyFill="1" applyBorder="1" applyAlignment="1" applyProtection="1">
      <alignment horizontal="center" vertical="center"/>
    </xf>
    <xf numFmtId="0" fontId="2" fillId="14" borderId="99" xfId="0" applyFont="1" applyFill="1" applyBorder="1" applyAlignment="1" applyProtection="1">
      <alignment horizontal="center" vertical="center"/>
    </xf>
    <xf numFmtId="49" fontId="36" fillId="14" borderId="100" xfId="0" applyNumberFormat="1" applyFont="1" applyFill="1" applyBorder="1" applyAlignment="1" applyProtection="1">
      <alignment horizontal="center" vertical="center" wrapText="1"/>
    </xf>
    <xf numFmtId="49" fontId="62" fillId="13" borderId="100" xfId="0" applyNumberFormat="1" applyFont="1" applyFill="1" applyBorder="1" applyAlignment="1" applyProtection="1">
      <alignment horizontal="center" vertical="center" wrapText="1"/>
    </xf>
    <xf numFmtId="0" fontId="0" fillId="0" borderId="0" xfId="0" applyBorder="1"/>
    <xf numFmtId="0" fontId="60" fillId="4" borderId="139" xfId="0" applyFont="1" applyFill="1" applyBorder="1" applyAlignment="1" applyProtection="1">
      <alignment vertical="center"/>
    </xf>
    <xf numFmtId="1" fontId="47" fillId="4" borderId="139" xfId="0" applyNumberFormat="1" applyFont="1" applyFill="1" applyBorder="1" applyAlignment="1" applyProtection="1">
      <alignment horizontal="center" vertical="center"/>
    </xf>
    <xf numFmtId="0" fontId="0" fillId="0" borderId="139" xfId="0" applyBorder="1"/>
    <xf numFmtId="166" fontId="33" fillId="11" borderId="140" xfId="0" applyNumberFormat="1" applyFont="1" applyFill="1" applyBorder="1" applyAlignment="1" applyProtection="1">
      <alignment horizontal="center" vertical="center"/>
    </xf>
    <xf numFmtId="0" fontId="38" fillId="14" borderId="151" xfId="0" applyFont="1" applyFill="1" applyBorder="1" applyAlignment="1" applyProtection="1">
      <alignment horizontal="center" vertical="center"/>
    </xf>
    <xf numFmtId="0" fontId="38" fillId="4" borderId="140" xfId="0" applyFont="1" applyFill="1" applyBorder="1" applyAlignment="1" applyProtection="1">
      <alignment vertical="center"/>
    </xf>
    <xf numFmtId="166" fontId="27" fillId="0" borderId="152" xfId="0" applyNumberFormat="1" applyFont="1" applyBorder="1" applyAlignment="1" applyProtection="1">
      <alignment horizontal="center" vertical="center"/>
    </xf>
    <xf numFmtId="166" fontId="27" fillId="0" borderId="153" xfId="0" applyNumberFormat="1" applyFont="1" applyBorder="1" applyAlignment="1" applyProtection="1">
      <alignment horizontal="center" vertical="center"/>
    </xf>
    <xf numFmtId="166" fontId="27" fillId="0" borderId="154" xfId="0" applyNumberFormat="1" applyFont="1" applyBorder="1" applyAlignment="1" applyProtection="1">
      <alignment horizontal="center" vertical="center"/>
    </xf>
    <xf numFmtId="0" fontId="38" fillId="4" borderId="140" xfId="0" applyFont="1" applyFill="1" applyBorder="1" applyAlignment="1" applyProtection="1">
      <alignment horizontal="center" vertical="center"/>
    </xf>
    <xf numFmtId="0" fontId="56" fillId="5" borderId="141" xfId="0" applyFont="1" applyFill="1" applyBorder="1" applyAlignment="1" applyProtection="1">
      <alignment horizontal="center" vertical="center"/>
    </xf>
    <xf numFmtId="0" fontId="34" fillId="4" borderId="109" xfId="0" applyNumberFormat="1" applyFont="1" applyFill="1" applyBorder="1" applyAlignment="1" applyProtection="1">
      <alignment horizontal="center" vertical="center" wrapText="1"/>
    </xf>
    <xf numFmtId="0" fontId="56" fillId="5" borderId="142" xfId="0" applyFont="1" applyFill="1" applyBorder="1" applyAlignment="1" applyProtection="1">
      <alignment horizontal="center" vertical="center"/>
    </xf>
    <xf numFmtId="0" fontId="34" fillId="4" borderId="78" xfId="0" applyNumberFormat="1" applyFont="1" applyFill="1" applyBorder="1" applyAlignment="1" applyProtection="1">
      <alignment horizontal="center" vertical="center" wrapText="1"/>
    </xf>
    <xf numFmtId="0" fontId="56" fillId="5" borderId="143" xfId="0" applyFont="1" applyFill="1" applyBorder="1" applyAlignment="1" applyProtection="1">
      <alignment horizontal="center" vertical="center"/>
    </xf>
    <xf numFmtId="0" fontId="56" fillId="5" borderId="146" xfId="0" applyFont="1" applyFill="1" applyBorder="1" applyAlignment="1" applyProtection="1">
      <alignment horizontal="center" vertical="center"/>
    </xf>
    <xf numFmtId="0" fontId="34" fillId="4" borderId="147" xfId="0" applyNumberFormat="1" applyFont="1" applyFill="1" applyBorder="1" applyAlignment="1" applyProtection="1">
      <alignment horizontal="center" vertical="center" wrapText="1"/>
    </xf>
    <xf numFmtId="0" fontId="34" fillId="4" borderId="80" xfId="0" applyNumberFormat="1" applyFont="1" applyFill="1" applyBorder="1" applyAlignment="1" applyProtection="1">
      <alignment horizontal="center" vertical="center" wrapText="1"/>
    </xf>
    <xf numFmtId="0" fontId="34" fillId="4" borderId="79" xfId="0" applyNumberFormat="1" applyFont="1" applyFill="1" applyBorder="1" applyAlignment="1" applyProtection="1">
      <alignment horizontal="center" vertical="center" wrapText="1"/>
    </xf>
    <xf numFmtId="0" fontId="34" fillId="4" borderId="108" xfId="0" applyNumberFormat="1" applyFont="1" applyFill="1" applyBorder="1" applyAlignment="1" applyProtection="1">
      <alignment horizontal="center" vertical="center" wrapText="1"/>
    </xf>
    <xf numFmtId="0" fontId="33" fillId="3" borderId="155" xfId="0" applyFont="1" applyFill="1" applyBorder="1" applyAlignment="1" applyProtection="1">
      <alignment vertical="top"/>
    </xf>
    <xf numFmtId="0" fontId="4" fillId="4" borderId="156" xfId="0" applyFont="1" applyFill="1" applyBorder="1"/>
    <xf numFmtId="0" fontId="4" fillId="4" borderId="7" xfId="0" applyFont="1" applyFill="1" applyBorder="1"/>
    <xf numFmtId="0" fontId="4" fillId="4" borderId="157" xfId="0" applyFont="1" applyFill="1" applyBorder="1"/>
    <xf numFmtId="0" fontId="37" fillId="11" borderId="114" xfId="0" applyFont="1" applyFill="1" applyBorder="1" applyAlignment="1" applyProtection="1">
      <alignment horizontal="center" vertical="center"/>
    </xf>
    <xf numFmtId="9" fontId="38" fillId="11" borderId="49" xfId="0" applyNumberFormat="1" applyFont="1" applyFill="1" applyBorder="1" applyAlignment="1" applyProtection="1">
      <alignment horizontal="center" vertical="center"/>
    </xf>
    <xf numFmtId="0" fontId="64" fillId="13" borderId="150" xfId="0" applyFont="1" applyFill="1" applyBorder="1" applyAlignment="1" applyProtection="1">
      <alignment horizontal="center" vertical="center"/>
    </xf>
    <xf numFmtId="14" fontId="29" fillId="0" borderId="0" xfId="0" applyNumberFormat="1" applyFont="1" applyBorder="1" applyAlignment="1" applyProtection="1">
      <alignment horizontal="center" vertical="center"/>
    </xf>
    <xf numFmtId="0" fontId="32" fillId="0" borderId="74" xfId="0" applyFont="1" applyBorder="1" applyAlignment="1" applyProtection="1">
      <alignment horizontal="left"/>
    </xf>
    <xf numFmtId="0" fontId="32" fillId="0" borderId="0" xfId="0" applyFont="1" applyBorder="1" applyAlignment="1" applyProtection="1">
      <alignment horizontal="left"/>
    </xf>
    <xf numFmtId="0" fontId="24" fillId="0" borderId="0" xfId="0" applyFont="1" applyBorder="1" applyAlignment="1" applyProtection="1">
      <alignment horizontal="left" vertical="center" wrapText="1"/>
    </xf>
    <xf numFmtId="0" fontId="24" fillId="0" borderId="75" xfId="0" applyFont="1" applyBorder="1" applyAlignment="1" applyProtection="1">
      <alignment horizontal="left" vertical="center" wrapText="1"/>
    </xf>
    <xf numFmtId="0" fontId="24" fillId="0" borderId="0" xfId="0" applyFont="1" applyBorder="1" applyAlignment="1" applyProtection="1">
      <alignment horizontal="center" vertical="center" wrapText="1"/>
    </xf>
    <xf numFmtId="0" fontId="24" fillId="0" borderId="75" xfId="0" applyFont="1" applyBorder="1" applyAlignment="1" applyProtection="1">
      <alignment horizontal="center" vertical="center" wrapText="1"/>
    </xf>
    <xf numFmtId="0" fontId="21" fillId="0" borderId="0" xfId="0" applyFont="1" applyAlignment="1" applyProtection="1">
      <alignment horizontal="center" vertical="center"/>
    </xf>
    <xf numFmtId="0" fontId="26" fillId="4" borderId="0" xfId="0" applyFont="1" applyFill="1" applyBorder="1" applyAlignment="1" applyProtection="1">
      <alignment horizontal="left" vertical="center"/>
    </xf>
    <xf numFmtId="0" fontId="51" fillId="0" borderId="0" xfId="0" applyFont="1" applyBorder="1" applyAlignment="1" applyProtection="1">
      <alignment horizontal="left" vertical="center" wrapText="1"/>
    </xf>
    <xf numFmtId="0" fontId="31" fillId="0" borderId="0" xfId="0" applyFont="1" applyBorder="1" applyAlignment="1" applyProtection="1">
      <alignment horizontal="center" vertical="center"/>
    </xf>
    <xf numFmtId="0" fontId="31" fillId="0" borderId="75" xfId="0" applyFont="1" applyBorder="1" applyAlignment="1" applyProtection="1">
      <alignment horizontal="center" vertical="center"/>
    </xf>
    <xf numFmtId="0" fontId="37" fillId="11" borderId="82" xfId="0" applyFont="1" applyFill="1" applyBorder="1" applyAlignment="1" applyProtection="1">
      <alignment horizontal="center" vertical="center"/>
    </xf>
    <xf numFmtId="0" fontId="37" fillId="11" borderId="81" xfId="0" applyFont="1" applyFill="1" applyBorder="1" applyAlignment="1" applyProtection="1">
      <alignment horizontal="center" vertical="center"/>
    </xf>
    <xf numFmtId="0" fontId="38" fillId="11" borderId="82" xfId="0" applyFont="1" applyFill="1" applyBorder="1" applyAlignment="1" applyProtection="1">
      <alignment horizontal="center"/>
    </xf>
    <xf numFmtId="0" fontId="38" fillId="11" borderId="81" xfId="0" applyFont="1" applyFill="1" applyBorder="1" applyAlignment="1" applyProtection="1">
      <alignment horizontal="center"/>
    </xf>
    <xf numFmtId="0" fontId="51" fillId="0" borderId="0" xfId="0" applyFont="1" applyBorder="1" applyAlignment="1" applyProtection="1">
      <alignment horizontal="center" vertical="center" wrapText="1"/>
    </xf>
    <xf numFmtId="0" fontId="51" fillId="0" borderId="75" xfId="0" applyFont="1" applyBorder="1" applyAlignment="1" applyProtection="1">
      <alignment horizontal="center" vertical="center" wrapText="1"/>
    </xf>
    <xf numFmtId="0" fontId="34" fillId="5" borderId="0" xfId="0" applyFont="1" applyFill="1" applyBorder="1" applyAlignment="1" applyProtection="1">
      <alignment horizontal="left" vertical="top" wrapText="1"/>
    </xf>
    <xf numFmtId="0" fontId="34" fillId="5" borderId="75" xfId="0" applyFont="1" applyFill="1" applyBorder="1" applyAlignment="1" applyProtection="1">
      <alignment horizontal="left" vertical="top" wrapText="1"/>
    </xf>
    <xf numFmtId="0" fontId="63" fillId="10" borderId="74" xfId="0" applyFont="1" applyFill="1" applyBorder="1" applyAlignment="1" applyProtection="1">
      <alignment horizontal="center" vertical="center"/>
    </xf>
    <xf numFmtId="0" fontId="63" fillId="10" borderId="0" xfId="0" applyFont="1" applyFill="1" applyBorder="1" applyAlignment="1" applyProtection="1">
      <alignment horizontal="center" vertical="center"/>
    </xf>
    <xf numFmtId="0" fontId="63" fillId="10" borderId="75" xfId="0" applyFont="1" applyFill="1" applyBorder="1" applyAlignment="1" applyProtection="1">
      <alignment horizontal="center" vertical="center"/>
    </xf>
    <xf numFmtId="0" fontId="7" fillId="3" borderId="86" xfId="0" applyFont="1" applyFill="1" applyBorder="1" applyAlignment="1" applyProtection="1">
      <alignment horizontal="left" vertical="center"/>
    </xf>
    <xf numFmtId="0" fontId="7" fillId="3" borderId="12" xfId="0" applyFont="1" applyFill="1" applyBorder="1" applyAlignment="1" applyProtection="1">
      <alignment horizontal="left" vertical="center"/>
    </xf>
    <xf numFmtId="0" fontId="7" fillId="3" borderId="11" xfId="0" applyFont="1" applyFill="1" applyBorder="1" applyAlignment="1" applyProtection="1">
      <alignment horizontal="left" vertical="center"/>
    </xf>
    <xf numFmtId="0" fontId="13" fillId="4" borderId="92" xfId="0" applyFont="1" applyFill="1" applyBorder="1" applyAlignment="1" applyProtection="1">
      <alignment horizontal="left" vertical="center"/>
    </xf>
    <xf numFmtId="0" fontId="13" fillId="4" borderId="39" xfId="0" applyFont="1" applyFill="1" applyBorder="1" applyAlignment="1" applyProtection="1">
      <alignment horizontal="left" vertical="center"/>
    </xf>
    <xf numFmtId="0" fontId="34" fillId="5" borderId="67" xfId="0" applyFont="1" applyFill="1" applyBorder="1" applyAlignment="1" applyProtection="1">
      <alignment horizontal="left" vertical="top" wrapText="1"/>
    </xf>
    <xf numFmtId="0" fontId="34" fillId="5" borderId="73" xfId="0" applyFont="1" applyFill="1" applyBorder="1" applyAlignment="1" applyProtection="1">
      <alignment horizontal="left" vertical="top" wrapText="1"/>
    </xf>
    <xf numFmtId="0" fontId="13" fillId="4" borderId="89" xfId="0" applyFont="1" applyFill="1" applyBorder="1" applyAlignment="1" applyProtection="1">
      <alignment horizontal="left" vertical="center"/>
    </xf>
    <xf numFmtId="0" fontId="13" fillId="4" borderId="38" xfId="0" applyFont="1" applyFill="1" applyBorder="1" applyAlignment="1" applyProtection="1">
      <alignment horizontal="left" vertical="center"/>
    </xf>
    <xf numFmtId="0" fontId="7" fillId="3" borderId="10" xfId="0" applyFont="1" applyFill="1" applyBorder="1" applyAlignment="1" applyProtection="1">
      <alignment horizontal="left" vertical="center"/>
    </xf>
    <xf numFmtId="0" fontId="7" fillId="3" borderId="87" xfId="0" applyFont="1" applyFill="1" applyBorder="1" applyAlignment="1" applyProtection="1">
      <alignment horizontal="left" vertical="center"/>
    </xf>
    <xf numFmtId="0" fontId="13" fillId="4" borderId="43" xfId="0" applyFont="1" applyFill="1" applyBorder="1" applyAlignment="1" applyProtection="1">
      <alignment horizontal="left" vertical="center"/>
    </xf>
    <xf numFmtId="0" fontId="13" fillId="4" borderId="41"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4" fillId="14" borderId="89" xfId="0" applyFont="1" applyFill="1" applyBorder="1" applyAlignment="1" applyProtection="1">
      <alignment horizontal="left" vertical="center"/>
    </xf>
    <xf numFmtId="0" fontId="4" fillId="14" borderId="37" xfId="0" applyFont="1" applyFill="1" applyBorder="1" applyAlignment="1" applyProtection="1">
      <alignment horizontal="left" vertical="center"/>
    </xf>
    <xf numFmtId="0" fontId="13" fillId="4" borderId="37" xfId="0" applyFont="1" applyFill="1" applyBorder="1" applyAlignment="1" applyProtection="1">
      <alignment horizontal="left" vertical="center"/>
    </xf>
    <xf numFmtId="0" fontId="13" fillId="4" borderId="44" xfId="0" applyFont="1" applyFill="1" applyBorder="1" applyAlignment="1" applyProtection="1">
      <alignment horizontal="left" vertical="center" wrapText="1"/>
    </xf>
    <xf numFmtId="0" fontId="13" fillId="4" borderId="36" xfId="0" applyFont="1" applyFill="1" applyBorder="1" applyAlignment="1" applyProtection="1">
      <alignment horizontal="left" vertical="center" wrapText="1"/>
    </xf>
    <xf numFmtId="0" fontId="13" fillId="4" borderId="40" xfId="0" applyFont="1" applyFill="1" applyBorder="1" applyAlignment="1" applyProtection="1">
      <alignment horizontal="left" vertical="center" wrapText="1"/>
    </xf>
    <xf numFmtId="0" fontId="13" fillId="4" borderId="8" xfId="0" applyFont="1" applyFill="1" applyBorder="1" applyAlignment="1" applyProtection="1">
      <alignment horizontal="left" vertical="center" wrapText="1"/>
    </xf>
    <xf numFmtId="0" fontId="13" fillId="4" borderId="43" xfId="0" applyFont="1" applyFill="1" applyBorder="1" applyAlignment="1" applyProtection="1">
      <alignment horizontal="left" vertical="center" wrapText="1"/>
    </xf>
    <xf numFmtId="0" fontId="13" fillId="4" borderId="39" xfId="0" applyFont="1" applyFill="1" applyBorder="1" applyAlignment="1" applyProtection="1">
      <alignment horizontal="left" vertical="center" wrapText="1"/>
    </xf>
    <xf numFmtId="0" fontId="0" fillId="5" borderId="93" xfId="0" applyFill="1" applyBorder="1" applyAlignment="1" applyProtection="1">
      <alignment horizontal="left" vertical="center" wrapText="1"/>
      <protection locked="0"/>
    </xf>
    <xf numFmtId="0" fontId="0" fillId="5" borderId="94" xfId="0" applyFill="1" applyBorder="1" applyAlignment="1" applyProtection="1">
      <alignment horizontal="left" vertical="center" wrapText="1"/>
      <protection locked="0"/>
    </xf>
    <xf numFmtId="0" fontId="0" fillId="5" borderId="90" xfId="0" applyFill="1" applyBorder="1" applyAlignment="1" applyProtection="1">
      <alignment horizontal="left" vertical="center" wrapText="1"/>
      <protection locked="0"/>
    </xf>
    <xf numFmtId="0" fontId="61" fillId="13" borderId="52" xfId="0" applyFont="1" applyFill="1" applyBorder="1" applyAlignment="1" applyProtection="1">
      <alignment horizontal="left" vertical="center"/>
    </xf>
    <xf numFmtId="0" fontId="61" fillId="13" borderId="96" xfId="0" applyFont="1" applyFill="1" applyBorder="1" applyAlignment="1" applyProtection="1">
      <alignment horizontal="left" vertical="center"/>
    </xf>
    <xf numFmtId="0" fontId="10" fillId="0" borderId="74"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75" xfId="0" applyFont="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75" xfId="0" applyFont="1" applyFill="1" applyBorder="1" applyAlignment="1" applyProtection="1">
      <alignment horizontal="center" vertical="center" wrapText="1"/>
    </xf>
    <xf numFmtId="1" fontId="0" fillId="5" borderId="86" xfId="0" applyNumberFormat="1" applyFill="1" applyBorder="1" applyAlignment="1" applyProtection="1">
      <alignment horizontal="center" vertical="center" wrapText="1"/>
      <protection locked="0"/>
    </xf>
    <xf numFmtId="1" fontId="0" fillId="5" borderId="11" xfId="0" applyNumberFormat="1" applyFill="1" applyBorder="1" applyAlignment="1" applyProtection="1">
      <alignment horizontal="center" vertical="center" wrapText="1"/>
      <protection locked="0"/>
    </xf>
    <xf numFmtId="0" fontId="2" fillId="14" borderId="98" xfId="0" applyFont="1" applyFill="1" applyBorder="1" applyAlignment="1" applyProtection="1">
      <alignment horizontal="center" vertical="center"/>
    </xf>
    <xf numFmtId="0" fontId="2" fillId="14" borderId="77" xfId="0" applyFont="1" applyFill="1" applyBorder="1" applyAlignment="1" applyProtection="1">
      <alignment horizontal="center" vertical="center"/>
    </xf>
    <xf numFmtId="0" fontId="7" fillId="14" borderId="95" xfId="0" applyFont="1" applyFill="1" applyBorder="1" applyAlignment="1" applyProtection="1">
      <alignment horizontal="left" vertical="center"/>
    </xf>
    <xf numFmtId="0" fontId="7" fillId="14" borderId="53" xfId="0" applyFont="1" applyFill="1" applyBorder="1" applyAlignment="1" applyProtection="1">
      <alignment horizontal="left" vertical="center"/>
    </xf>
    <xf numFmtId="0" fontId="7" fillId="14" borderId="54" xfId="0" applyFont="1" applyFill="1" applyBorder="1" applyAlignment="1" applyProtection="1">
      <alignment horizontal="left" vertical="center"/>
    </xf>
    <xf numFmtId="0" fontId="4" fillId="14" borderId="89" xfId="0" applyFont="1" applyFill="1" applyBorder="1" applyAlignment="1" applyProtection="1">
      <alignment horizontal="left" vertical="center" indent="2"/>
    </xf>
    <xf numFmtId="0" fontId="4" fillId="14" borderId="37" xfId="0" applyFont="1" applyFill="1" applyBorder="1" applyAlignment="1" applyProtection="1">
      <alignment horizontal="left" vertical="center" indent="2"/>
    </xf>
    <xf numFmtId="0" fontId="2" fillId="14" borderId="76" xfId="0" applyFont="1" applyFill="1" applyBorder="1" applyAlignment="1" applyProtection="1">
      <alignment horizontal="center" vertical="center"/>
    </xf>
    <xf numFmtId="1" fontId="0" fillId="5" borderId="10" xfId="0" applyNumberFormat="1" applyFill="1" applyBorder="1" applyAlignment="1" applyProtection="1">
      <alignment horizontal="center" vertical="center" wrapText="1"/>
      <protection locked="0"/>
    </xf>
    <xf numFmtId="1" fontId="4" fillId="5" borderId="86" xfId="0" applyNumberFormat="1" applyFont="1" applyFill="1" applyBorder="1" applyAlignment="1" applyProtection="1">
      <alignment horizontal="center" vertical="center" wrapText="1"/>
      <protection locked="0"/>
    </xf>
    <xf numFmtId="1" fontId="4" fillId="5" borderId="11" xfId="0" applyNumberFormat="1" applyFont="1" applyFill="1" applyBorder="1" applyAlignment="1" applyProtection="1">
      <alignment horizontal="center" vertical="center" wrapText="1"/>
      <protection locked="0"/>
    </xf>
    <xf numFmtId="1" fontId="4" fillId="5" borderId="10" xfId="0" applyNumberFormat="1" applyFont="1" applyFill="1" applyBorder="1" applyAlignment="1" applyProtection="1">
      <alignment horizontal="center" vertical="center" wrapText="1"/>
      <protection locked="0"/>
    </xf>
    <xf numFmtId="0" fontId="3" fillId="13" borderId="98" xfId="0" applyFont="1" applyFill="1" applyBorder="1" applyAlignment="1" applyProtection="1">
      <alignment horizontal="center" vertical="center"/>
    </xf>
    <xf numFmtId="0" fontId="3" fillId="13" borderId="77" xfId="0" applyFont="1" applyFill="1" applyBorder="1" applyAlignment="1" applyProtection="1">
      <alignment horizontal="center" vertical="center"/>
    </xf>
    <xf numFmtId="0" fontId="3" fillId="13" borderId="76" xfId="0" applyFont="1" applyFill="1" applyBorder="1" applyAlignment="1" applyProtection="1">
      <alignment horizontal="center" vertical="center"/>
    </xf>
    <xf numFmtId="9" fontId="33" fillId="9" borderId="100" xfId="0" applyNumberFormat="1" applyFont="1" applyFill="1" applyBorder="1" applyAlignment="1" applyProtection="1">
      <alignment horizontal="center"/>
    </xf>
    <xf numFmtId="9" fontId="47" fillId="3" borderId="100" xfId="1" applyFont="1" applyFill="1" applyBorder="1" applyAlignment="1" applyProtection="1">
      <alignment vertical="center"/>
    </xf>
    <xf numFmtId="167" fontId="49" fillId="7" borderId="100" xfId="1" applyNumberFormat="1" applyFont="1" applyFill="1" applyBorder="1" applyAlignment="1" applyProtection="1">
      <alignment horizontal="center" vertical="center"/>
    </xf>
    <xf numFmtId="0" fontId="34" fillId="4" borderId="100" xfId="0" applyFont="1" applyFill="1" applyBorder="1" applyAlignment="1" applyProtection="1">
      <alignment horizontal="center" vertical="top"/>
    </xf>
    <xf numFmtId="0" fontId="34" fillId="12" borderId="0" xfId="0" applyFont="1" applyFill="1" applyBorder="1" applyAlignment="1" applyProtection="1">
      <alignment horizontal="center" vertical="top"/>
    </xf>
    <xf numFmtId="0" fontId="48" fillId="11" borderId="110" xfId="0" applyFont="1" applyFill="1" applyBorder="1" applyAlignment="1" applyProtection="1">
      <alignment horizontal="right"/>
    </xf>
    <xf numFmtId="0" fontId="48" fillId="11" borderId="111" xfId="0" applyFont="1" applyFill="1" applyBorder="1" applyAlignment="1" applyProtection="1">
      <alignment horizontal="right"/>
    </xf>
    <xf numFmtId="0" fontId="47" fillId="3" borderId="100" xfId="0" applyFont="1" applyFill="1" applyBorder="1" applyAlignment="1" applyProtection="1">
      <alignment horizontal="center" vertical="center"/>
    </xf>
    <xf numFmtId="0" fontId="19" fillId="11" borderId="85" xfId="0" applyFont="1" applyFill="1" applyBorder="1" applyAlignment="1">
      <alignment horizontal="center"/>
    </xf>
    <xf numFmtId="0" fontId="19" fillId="11" borderId="82" xfId="0" applyFont="1" applyFill="1" applyBorder="1" applyAlignment="1">
      <alignment horizontal="center"/>
    </xf>
    <xf numFmtId="0" fontId="19" fillId="11" borderId="81" xfId="0" applyFont="1" applyFill="1" applyBorder="1" applyAlignment="1">
      <alignment horizontal="center"/>
    </xf>
    <xf numFmtId="0" fontId="50" fillId="4" borderId="100" xfId="0" applyFont="1" applyFill="1" applyBorder="1" applyAlignment="1" applyProtection="1">
      <alignment horizontal="center" vertical="center"/>
    </xf>
    <xf numFmtId="9" fontId="33" fillId="9" borderId="100" xfId="0" applyNumberFormat="1" applyFont="1" applyFill="1" applyBorder="1" applyAlignment="1" applyProtection="1">
      <alignment horizontal="center"/>
      <protection locked="0"/>
    </xf>
    <xf numFmtId="0" fontId="19" fillId="5" borderId="0" xfId="0" applyFont="1" applyFill="1" applyBorder="1" applyAlignment="1" applyProtection="1">
      <alignment horizontal="left" vertical="center" wrapText="1"/>
    </xf>
    <xf numFmtId="0" fontId="29" fillId="0" borderId="67" xfId="0" applyFont="1" applyBorder="1" applyAlignment="1" applyProtection="1">
      <alignment horizontal="center"/>
    </xf>
    <xf numFmtId="0" fontId="29" fillId="0" borderId="73" xfId="0" applyFont="1" applyBorder="1" applyAlignment="1" applyProtection="1">
      <alignment horizontal="center"/>
    </xf>
    <xf numFmtId="0" fontId="20" fillId="4" borderId="52" xfId="0" applyFont="1" applyFill="1" applyBorder="1" applyAlignment="1" applyProtection="1">
      <alignment horizontal="left" vertical="center" wrapText="1"/>
      <protection locked="0"/>
    </xf>
    <xf numFmtId="0" fontId="20" fillId="4" borderId="53" xfId="0" applyFont="1" applyFill="1" applyBorder="1" applyAlignment="1" applyProtection="1">
      <alignment horizontal="left" vertical="center" wrapText="1"/>
      <protection locked="0"/>
    </xf>
    <xf numFmtId="0" fontId="20" fillId="4" borderId="96" xfId="0" applyFont="1" applyFill="1" applyBorder="1" applyAlignment="1" applyProtection="1">
      <alignment horizontal="left" vertical="center" wrapText="1"/>
      <protection locked="0"/>
    </xf>
    <xf numFmtId="0" fontId="44" fillId="10" borderId="49" xfId="0" applyFont="1" applyFill="1" applyBorder="1" applyAlignment="1" applyProtection="1">
      <alignment horizontal="left" vertical="center"/>
    </xf>
    <xf numFmtId="0" fontId="44" fillId="10" borderId="103" xfId="0" applyFont="1" applyFill="1" applyBorder="1" applyAlignment="1" applyProtection="1">
      <alignment horizontal="left" vertical="center"/>
    </xf>
    <xf numFmtId="0" fontId="35" fillId="10" borderId="95" xfId="0" applyFont="1" applyFill="1" applyBorder="1" applyAlignment="1" applyProtection="1">
      <alignment horizontal="center" vertical="center"/>
    </xf>
    <xf numFmtId="0" fontId="35" fillId="10" borderId="54" xfId="0" applyFont="1" applyFill="1" applyBorder="1" applyAlignment="1" applyProtection="1">
      <alignment horizontal="center" vertical="center"/>
    </xf>
    <xf numFmtId="0" fontId="54" fillId="7" borderId="102" xfId="0" applyFont="1" applyFill="1" applyBorder="1" applyAlignment="1" applyProtection="1">
      <alignment horizontal="center" vertical="center"/>
    </xf>
    <xf numFmtId="0" fontId="37" fillId="7" borderId="49" xfId="0" applyFont="1" applyFill="1" applyBorder="1" applyAlignment="1" applyProtection="1">
      <alignment horizontal="center" vertical="center"/>
    </xf>
    <xf numFmtId="0" fontId="37" fillId="7" borderId="103" xfId="0" applyFont="1" applyFill="1" applyBorder="1" applyAlignment="1" applyProtection="1">
      <alignment horizontal="center" vertical="center"/>
    </xf>
    <xf numFmtId="0" fontId="35" fillId="10" borderId="49" xfId="0" applyFont="1" applyFill="1" applyBorder="1" applyAlignment="1" applyProtection="1">
      <alignment horizontal="left" vertical="center"/>
    </xf>
    <xf numFmtId="0" fontId="35" fillId="10" borderId="103" xfId="0" applyFont="1" applyFill="1" applyBorder="1" applyAlignment="1" applyProtection="1">
      <alignment horizontal="left" vertical="center"/>
    </xf>
    <xf numFmtId="167" fontId="18" fillId="7" borderId="9" xfId="1" applyNumberFormat="1" applyFont="1" applyFill="1" applyBorder="1" applyAlignment="1" applyProtection="1">
      <alignment horizontal="center" vertical="center"/>
    </xf>
    <xf numFmtId="167" fontId="18" fillId="7" borderId="31" xfId="1" applyNumberFormat="1" applyFont="1" applyFill="1" applyBorder="1" applyAlignment="1" applyProtection="1">
      <alignment horizontal="center" vertical="center"/>
    </xf>
    <xf numFmtId="167" fontId="18" fillId="7" borderId="10" xfId="1" applyNumberFormat="1" applyFont="1" applyFill="1" applyBorder="1" applyAlignment="1" applyProtection="1">
      <alignment horizontal="center" vertical="center"/>
    </xf>
    <xf numFmtId="0" fontId="2" fillId="3" borderId="10" xfId="0" applyFont="1" applyFill="1" applyBorder="1" applyAlignment="1" applyProtection="1">
      <alignment horizontal="left" vertical="center"/>
    </xf>
    <xf numFmtId="0" fontId="2" fillId="3" borderId="11" xfId="0" applyFont="1" applyFill="1" applyBorder="1" applyAlignment="1" applyProtection="1">
      <alignment horizontal="left" vertical="center"/>
    </xf>
    <xf numFmtId="167" fontId="18" fillId="7" borderId="56" xfId="1" applyNumberFormat="1" applyFont="1" applyFill="1" applyBorder="1" applyAlignment="1" applyProtection="1">
      <alignment horizontal="center" vertical="center"/>
    </xf>
    <xf numFmtId="167" fontId="18" fillId="7" borderId="57" xfId="1" applyNumberFormat="1" applyFont="1" applyFill="1" applyBorder="1" applyAlignment="1" applyProtection="1">
      <alignment horizontal="center" vertical="center"/>
    </xf>
    <xf numFmtId="167" fontId="18" fillId="7" borderId="58" xfId="1" applyNumberFormat="1" applyFont="1" applyFill="1" applyBorder="1" applyAlignment="1" applyProtection="1">
      <alignment horizontal="center" vertical="center"/>
    </xf>
    <xf numFmtId="167" fontId="18" fillId="7" borderId="59" xfId="1" applyNumberFormat="1" applyFont="1" applyFill="1" applyBorder="1" applyAlignment="1" applyProtection="1">
      <alignment horizontal="center" vertical="center"/>
    </xf>
    <xf numFmtId="167" fontId="18" fillId="7" borderId="60" xfId="1" applyNumberFormat="1" applyFont="1" applyFill="1" applyBorder="1" applyAlignment="1" applyProtection="1">
      <alignment horizontal="center" vertical="center"/>
    </xf>
    <xf numFmtId="167" fontId="18" fillId="7" borderId="50" xfId="1" applyNumberFormat="1" applyFont="1" applyFill="1" applyBorder="1" applyAlignment="1" applyProtection="1">
      <alignment horizontal="center" vertical="center"/>
    </xf>
    <xf numFmtId="167" fontId="18" fillId="7" borderId="61" xfId="1" applyNumberFormat="1" applyFont="1" applyFill="1" applyBorder="1" applyAlignment="1" applyProtection="1">
      <alignment horizontal="center" vertical="center"/>
    </xf>
    <xf numFmtId="167" fontId="18" fillId="7" borderId="51" xfId="1" applyNumberFormat="1" applyFont="1" applyFill="1" applyBorder="1" applyAlignment="1" applyProtection="1">
      <alignment horizontal="center" vertical="center"/>
    </xf>
    <xf numFmtId="167" fontId="18" fillId="7" borderId="68" xfId="1" applyNumberFormat="1" applyFont="1" applyFill="1" applyBorder="1" applyAlignment="1" applyProtection="1">
      <alignment horizontal="center" vertical="center"/>
    </xf>
    <xf numFmtId="167" fontId="18" fillId="7" borderId="30" xfId="1" applyNumberFormat="1" applyFont="1" applyFill="1" applyBorder="1" applyAlignment="1" applyProtection="1">
      <alignment horizontal="center" vertical="center"/>
    </xf>
    <xf numFmtId="0" fontId="8" fillId="4" borderId="31" xfId="0" applyFont="1" applyFill="1" applyBorder="1" applyAlignment="1" applyProtection="1">
      <alignment horizontal="center" vertical="center"/>
    </xf>
    <xf numFmtId="0" fontId="8" fillId="4" borderId="30" xfId="0" applyFont="1" applyFill="1" applyBorder="1" applyAlignment="1" applyProtection="1">
      <alignment horizontal="center" vertical="center"/>
    </xf>
    <xf numFmtId="0" fontId="56" fillId="5" borderId="0" xfId="0" applyFont="1" applyFill="1" applyBorder="1" applyAlignment="1" applyProtection="1">
      <alignment horizontal="left" vertical="top" wrapText="1"/>
    </xf>
    <xf numFmtId="0" fontId="30" fillId="5" borderId="117" xfId="0" applyFont="1" applyFill="1" applyBorder="1" applyAlignment="1" applyProtection="1">
      <alignment horizontal="left" vertical="center"/>
    </xf>
    <xf numFmtId="0" fontId="30" fillId="5" borderId="118" xfId="0" applyFont="1" applyFill="1" applyBorder="1" applyAlignment="1" applyProtection="1">
      <alignment horizontal="left" vertical="center"/>
    </xf>
    <xf numFmtId="0" fontId="30" fillId="5" borderId="112" xfId="0" applyFont="1" applyFill="1" applyBorder="1" applyAlignment="1" applyProtection="1">
      <alignment horizontal="left" vertical="center"/>
    </xf>
    <xf numFmtId="0" fontId="30" fillId="5" borderId="113" xfId="0" applyFont="1" applyFill="1" applyBorder="1" applyAlignment="1" applyProtection="1">
      <alignment horizontal="left" vertical="center"/>
    </xf>
    <xf numFmtId="0" fontId="30" fillId="5" borderId="119" xfId="0" applyFont="1" applyFill="1" applyBorder="1" applyAlignment="1" applyProtection="1">
      <alignment horizontal="left" vertical="center"/>
    </xf>
    <xf numFmtId="0" fontId="30" fillId="5" borderId="0" xfId="0" applyFont="1" applyFill="1" applyBorder="1" applyAlignment="1" applyProtection="1">
      <alignment horizontal="left" vertical="center"/>
    </xf>
    <xf numFmtId="0" fontId="0" fillId="10" borderId="126" xfId="0" applyFill="1" applyBorder="1" applyAlignment="1" applyProtection="1">
      <alignment horizontal="center"/>
    </xf>
    <xf numFmtId="0" fontId="0" fillId="10" borderId="0" xfId="0" applyFill="1" applyBorder="1" applyAlignment="1" applyProtection="1">
      <alignment horizontal="center"/>
    </xf>
    <xf numFmtId="0" fontId="0" fillId="10" borderId="127" xfId="0" applyFill="1" applyBorder="1" applyAlignment="1" applyProtection="1">
      <alignment horizontal="center"/>
    </xf>
    <xf numFmtId="0" fontId="32" fillId="0" borderId="126" xfId="0" applyFont="1" applyBorder="1" applyAlignment="1" applyProtection="1">
      <alignment horizontal="center"/>
    </xf>
    <xf numFmtId="0" fontId="32" fillId="0" borderId="0" xfId="0" applyFont="1" applyBorder="1" applyAlignment="1" applyProtection="1">
      <alignment horizontal="center"/>
    </xf>
    <xf numFmtId="0" fontId="34" fillId="4" borderId="112" xfId="0" applyNumberFormat="1" applyFont="1" applyFill="1" applyBorder="1" applyAlignment="1" applyProtection="1">
      <alignment horizontal="left" vertical="center" wrapText="1"/>
      <protection locked="0"/>
    </xf>
    <xf numFmtId="0" fontId="34" fillId="4" borderId="113" xfId="0" applyNumberFormat="1" applyFont="1" applyFill="1" applyBorder="1" applyAlignment="1" applyProtection="1">
      <alignment horizontal="left" vertical="center" wrapText="1"/>
      <protection locked="0"/>
    </xf>
    <xf numFmtId="0" fontId="34" fillId="4" borderId="116" xfId="0" applyNumberFormat="1" applyFont="1" applyFill="1" applyBorder="1" applyAlignment="1" applyProtection="1">
      <alignment horizontal="left" vertical="center" wrapText="1"/>
      <protection locked="0"/>
    </xf>
    <xf numFmtId="0" fontId="37" fillId="11" borderId="130" xfId="0" applyFont="1" applyFill="1" applyBorder="1" applyAlignment="1" applyProtection="1">
      <alignment horizontal="right" vertical="center"/>
    </xf>
    <xf numFmtId="0" fontId="37" fillId="11" borderId="113" xfId="0" applyFont="1" applyFill="1" applyBorder="1" applyAlignment="1" applyProtection="1">
      <alignment horizontal="right" vertical="center"/>
    </xf>
    <xf numFmtId="0" fontId="37" fillId="11" borderId="158" xfId="0" applyFont="1" applyFill="1" applyBorder="1" applyAlignment="1" applyProtection="1">
      <alignment horizontal="right" vertical="center"/>
    </xf>
    <xf numFmtId="0" fontId="47" fillId="11" borderId="122" xfId="0" applyFont="1" applyFill="1" applyBorder="1" applyAlignment="1" applyProtection="1">
      <alignment horizontal="left" vertical="top"/>
    </xf>
    <xf numFmtId="0" fontId="47" fillId="11" borderId="113" xfId="0" applyFont="1" applyFill="1" applyBorder="1" applyAlignment="1" applyProtection="1">
      <alignment horizontal="left" vertical="top"/>
    </xf>
    <xf numFmtId="0" fontId="19" fillId="10" borderId="128" xfId="0" applyFont="1" applyFill="1" applyBorder="1" applyAlignment="1" applyProtection="1">
      <alignment horizontal="center" vertical="top"/>
    </xf>
    <xf numFmtId="0" fontId="19" fillId="10" borderId="82" xfId="0" applyFont="1" applyFill="1" applyBorder="1" applyAlignment="1" applyProtection="1">
      <alignment horizontal="center" vertical="top"/>
    </xf>
    <xf numFmtId="0" fontId="19" fillId="10" borderId="129" xfId="0" applyFont="1" applyFill="1" applyBorder="1" applyAlignment="1" applyProtection="1">
      <alignment horizontal="center" vertical="top"/>
    </xf>
    <xf numFmtId="0" fontId="50" fillId="5" borderId="0" xfId="0" applyFont="1" applyFill="1" applyBorder="1" applyAlignment="1" applyProtection="1">
      <alignment horizontal="left" vertical="center" wrapText="1"/>
    </xf>
    <xf numFmtId="0" fontId="34" fillId="10" borderId="123" xfId="0" applyFont="1" applyFill="1" applyBorder="1" applyAlignment="1" applyProtection="1">
      <alignment horizontal="center"/>
    </xf>
    <xf numFmtId="0" fontId="34" fillId="10" borderId="124" xfId="0" applyFont="1" applyFill="1" applyBorder="1" applyAlignment="1" applyProtection="1">
      <alignment horizontal="center"/>
    </xf>
    <xf numFmtId="0" fontId="34" fillId="10" borderId="125" xfId="0" applyFont="1" applyFill="1" applyBorder="1" applyAlignment="1" applyProtection="1">
      <alignment horizontal="center"/>
    </xf>
    <xf numFmtId="0" fontId="38" fillId="11" borderId="130" xfId="0" applyFont="1" applyFill="1" applyBorder="1" applyAlignment="1" applyProtection="1">
      <alignment horizontal="left" vertical="center"/>
    </xf>
    <xf numFmtId="0" fontId="38" fillId="11" borderId="113" xfId="0" applyFont="1" applyFill="1" applyBorder="1" applyAlignment="1" applyProtection="1">
      <alignment horizontal="left" vertical="center"/>
    </xf>
    <xf numFmtId="0" fontId="38" fillId="11" borderId="115" xfId="0" applyFont="1" applyFill="1" applyBorder="1" applyAlignment="1" applyProtection="1">
      <alignment horizontal="left" vertical="center"/>
    </xf>
    <xf numFmtId="0" fontId="30" fillId="5" borderId="120" xfId="0" applyFont="1" applyFill="1" applyBorder="1" applyAlignment="1" applyProtection="1">
      <alignment horizontal="left" vertical="center"/>
    </xf>
    <xf numFmtId="0" fontId="30" fillId="5" borderId="121" xfId="0" applyFont="1" applyFill="1" applyBorder="1" applyAlignment="1" applyProtection="1">
      <alignment horizontal="left" vertical="center"/>
    </xf>
    <xf numFmtId="0" fontId="20" fillId="8" borderId="52" xfId="0" applyFont="1" applyFill="1" applyBorder="1" applyAlignment="1">
      <alignment horizontal="center"/>
    </xf>
    <xf numFmtId="0" fontId="20" fillId="8" borderId="53" xfId="0" applyFont="1" applyFill="1" applyBorder="1" applyAlignment="1">
      <alignment horizontal="center"/>
    </xf>
    <xf numFmtId="0" fontId="20" fillId="8" borderId="54" xfId="0" applyFont="1" applyFill="1" applyBorder="1" applyAlignment="1">
      <alignment horizontal="center"/>
    </xf>
    <xf numFmtId="0" fontId="33" fillId="3" borderId="144" xfId="0" applyFont="1" applyFill="1" applyBorder="1" applyAlignment="1" applyProtection="1">
      <alignment horizontal="center" vertical="top"/>
    </xf>
    <xf numFmtId="0" fontId="33" fillId="3" borderId="145" xfId="0" applyFont="1" applyFill="1" applyBorder="1" applyAlignment="1" applyProtection="1">
      <alignment horizontal="center" vertical="top"/>
    </xf>
    <xf numFmtId="0" fontId="15" fillId="7" borderId="49" xfId="0" applyFont="1" applyFill="1" applyBorder="1" applyAlignment="1">
      <alignment horizontal="center" vertical="center"/>
    </xf>
    <xf numFmtId="0" fontId="56" fillId="5" borderId="78" xfId="0" applyFont="1" applyFill="1" applyBorder="1" applyAlignment="1" applyProtection="1">
      <alignment horizontal="left" vertical="center"/>
    </xf>
    <xf numFmtId="0" fontId="56" fillId="5" borderId="79" xfId="0" applyFont="1" applyFill="1" applyBorder="1" applyAlignment="1" applyProtection="1">
      <alignment horizontal="left" vertical="center"/>
    </xf>
    <xf numFmtId="0" fontId="56" fillId="5" borderId="147" xfId="0" applyFont="1" applyFill="1" applyBorder="1" applyAlignment="1" applyProtection="1">
      <alignment horizontal="left" vertical="center"/>
    </xf>
    <xf numFmtId="0" fontId="56" fillId="5" borderId="148" xfId="0" applyFont="1" applyFill="1" applyBorder="1" applyAlignment="1" applyProtection="1">
      <alignment horizontal="left" vertical="center"/>
    </xf>
    <xf numFmtId="0" fontId="38" fillId="3" borderId="149" xfId="0" applyFont="1" applyFill="1" applyBorder="1" applyAlignment="1" applyProtection="1">
      <alignment horizontal="left" vertical="center"/>
    </xf>
    <xf numFmtId="0" fontId="38" fillId="3" borderId="150" xfId="0" applyFont="1" applyFill="1" applyBorder="1" applyAlignment="1" applyProtection="1">
      <alignment horizontal="left" vertical="center"/>
    </xf>
    <xf numFmtId="0" fontId="56" fillId="5" borderId="109" xfId="0" applyFont="1" applyFill="1" applyBorder="1" applyAlignment="1" applyProtection="1">
      <alignment horizontal="left" vertical="center"/>
    </xf>
    <xf numFmtId="0" fontId="56" fillId="5" borderId="80" xfId="0" applyFont="1" applyFill="1" applyBorder="1" applyAlignment="1" applyProtection="1">
      <alignment horizontal="left" vertical="center"/>
    </xf>
  </cellXfs>
  <cellStyles count="5">
    <cellStyle name="Comma" xfId="2" builtinId="3"/>
    <cellStyle name="Currency" xfId="4" builtinId="4"/>
    <cellStyle name="Hyperlink" xfId="3" builtinId="8"/>
    <cellStyle name="Normal" xfId="0" builtinId="0"/>
    <cellStyle name="Percent" xfId="1" builtinId="5"/>
  </cellStyles>
  <dxfs count="20">
    <dxf>
      <fill>
        <patternFill>
          <bgColor rgb="FFC00000"/>
        </patternFill>
      </fill>
    </dxf>
    <dxf>
      <font>
        <b/>
        <i val="0"/>
        <color auto="1"/>
      </font>
      <fill>
        <patternFill>
          <bgColor rgb="FFC00000"/>
        </patternFill>
      </fill>
    </dxf>
    <dxf>
      <fill>
        <patternFill>
          <bgColor rgb="FFC00000"/>
        </patternFill>
      </fill>
    </dxf>
    <dxf>
      <fill>
        <patternFill>
          <bgColor rgb="FFC00000"/>
        </patternFill>
      </fill>
    </dxf>
    <dxf>
      <fill>
        <patternFill>
          <bgColor rgb="FFC00000"/>
        </patternFill>
      </fill>
    </dxf>
    <dxf>
      <font>
        <b/>
        <i val="0"/>
        <color auto="1"/>
      </font>
      <fill>
        <patternFill>
          <bgColor rgb="FFC00000"/>
        </patternFill>
      </fill>
    </dxf>
    <dxf>
      <fill>
        <patternFill>
          <bgColor rgb="FFC00000"/>
        </patternFill>
      </fill>
    </dxf>
    <dxf>
      <fill>
        <patternFill>
          <bgColor rgb="FFC00000"/>
        </patternFill>
      </fill>
    </dxf>
    <dxf>
      <fill>
        <patternFill>
          <bgColor rgb="FFC00000"/>
        </patternFill>
      </fill>
    </dxf>
    <dxf>
      <font>
        <b/>
        <i val="0"/>
        <color auto="1"/>
      </font>
      <fill>
        <patternFill>
          <bgColor rgb="FFC00000"/>
        </patternFill>
      </fill>
    </dxf>
    <dxf>
      <fill>
        <patternFill>
          <bgColor rgb="FFC00000"/>
        </patternFill>
      </fill>
    </dxf>
    <dxf>
      <fill>
        <patternFill>
          <bgColor rgb="FFC00000"/>
        </patternFill>
      </fill>
    </dxf>
    <dxf>
      <fill>
        <patternFill>
          <bgColor rgb="FFC00000"/>
        </patternFill>
      </fill>
    </dxf>
    <dxf>
      <font>
        <b/>
        <i val="0"/>
        <color auto="1"/>
      </font>
      <fill>
        <patternFill>
          <bgColor rgb="FFC00000"/>
        </patternFill>
      </fill>
    </dxf>
    <dxf>
      <fill>
        <patternFill>
          <bgColor rgb="FFC00000"/>
        </patternFill>
      </fill>
    </dxf>
    <dxf>
      <fill>
        <patternFill>
          <bgColor rgb="FFC00000"/>
        </patternFill>
      </fill>
    </dxf>
    <dxf>
      <fill>
        <patternFill>
          <bgColor rgb="FFC00000"/>
        </patternFill>
      </fill>
    </dxf>
    <dxf>
      <font>
        <b/>
        <i val="0"/>
        <color auto="1"/>
      </font>
      <fill>
        <patternFill>
          <bgColor rgb="FFC00000"/>
        </patternFill>
      </fill>
    </dxf>
    <dxf>
      <fill>
        <patternFill>
          <bgColor rgb="FFC00000"/>
        </patternFill>
      </fill>
    </dxf>
    <dxf>
      <fill>
        <patternFill>
          <bgColor rgb="FFC00000"/>
        </patternFill>
      </fill>
    </dxf>
  </dxfs>
  <tableStyles count="0" defaultTableStyle="TableStyleMedium2" defaultPivotStyle="PivotStyleLight16"/>
  <colors>
    <mruColors>
      <color rgb="FFFFCC00"/>
      <color rgb="FFFF9900"/>
      <color rgb="FF1C97D4"/>
      <color rgb="FFFF3300"/>
      <color rgb="FF62F002"/>
      <color rgb="FFF4D806"/>
      <color rgb="FFFBFBFB"/>
      <color rgb="FFFF6600"/>
      <color rgb="FFFDA5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4029227557411272"/>
          <c:y val="0.12749003984063745"/>
          <c:w val="0.77277701247678066"/>
          <c:h val="0.59091558176741854"/>
        </c:manualLayout>
      </c:layout>
      <c:barChart>
        <c:barDir val="col"/>
        <c:grouping val="clustered"/>
        <c:varyColors val="0"/>
        <c:ser>
          <c:idx val="6"/>
          <c:order val="0"/>
          <c:tx>
            <c:v>Renovatie</c:v>
          </c:tx>
          <c:spPr>
            <a:solidFill>
              <a:srgbClr val="0070C0"/>
            </a:solidFill>
          </c:spPr>
          <c:invertIfNegative val="0"/>
          <c:cat>
            <c:strRef>
              <c:f>'Wegingsfactor W2'!$C$14:$C$21</c:f>
              <c:strCache>
                <c:ptCount val="8"/>
                <c:pt idx="0">
                  <c:v>Ruimtelijk</c:v>
                </c:pt>
                <c:pt idx="1">
                  <c:v>Onderwijs-/samenwerkingsconcept</c:v>
                </c:pt>
                <c:pt idx="2">
                  <c:v>Gebouw</c:v>
                </c:pt>
                <c:pt idx="3">
                  <c:v>Maatschappelijk</c:v>
                </c:pt>
                <c:pt idx="4">
                  <c:v>Financieel</c:v>
                </c:pt>
                <c:pt idx="5">
                  <c:v>Bestuurlijk / politiek</c:v>
                </c:pt>
                <c:pt idx="6">
                  <c:v>Juridisch</c:v>
                </c:pt>
                <c:pt idx="7">
                  <c:v>Planning en risico's</c:v>
                </c:pt>
              </c:strCache>
            </c:strRef>
          </c:cat>
          <c:val>
            <c:numRef>
              <c:f>'Wegingsfactor W2'!$I$14:$I$21</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F2DD-4AF0-BD1F-61D32654E125}"/>
            </c:ext>
          </c:extLst>
        </c:ser>
        <c:ser>
          <c:idx val="0"/>
          <c:order val="1"/>
          <c:tx>
            <c:v>Nieuwbouw</c:v>
          </c:tx>
          <c:spPr>
            <a:solidFill>
              <a:srgbClr val="FFCC00"/>
            </a:solidFill>
          </c:spPr>
          <c:invertIfNegative val="0"/>
          <c:val>
            <c:numRef>
              <c:f>'Wegingsfactor W2'!$L$14:$L$21</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F2DD-4AF0-BD1F-61D32654E125}"/>
            </c:ext>
          </c:extLst>
        </c:ser>
        <c:dLbls>
          <c:showLegendKey val="0"/>
          <c:showVal val="0"/>
          <c:showCatName val="0"/>
          <c:showSerName val="0"/>
          <c:showPercent val="0"/>
          <c:showBubbleSize val="0"/>
        </c:dLbls>
        <c:gapWidth val="150"/>
        <c:axId val="58538624"/>
        <c:axId val="58540416"/>
      </c:barChart>
      <c:catAx>
        <c:axId val="58538624"/>
        <c:scaling>
          <c:orientation val="minMax"/>
        </c:scaling>
        <c:delete val="0"/>
        <c:axPos val="b"/>
        <c:numFmt formatCode="@" sourceLinked="0"/>
        <c:majorTickMark val="none"/>
        <c:minorTickMark val="none"/>
        <c:tickLblPos val="nextTo"/>
        <c:crossAx val="58540416"/>
        <c:crosses val="autoZero"/>
        <c:auto val="1"/>
        <c:lblAlgn val="ctr"/>
        <c:lblOffset val="100"/>
        <c:noMultiLvlLbl val="0"/>
      </c:catAx>
      <c:valAx>
        <c:axId val="58540416"/>
        <c:scaling>
          <c:orientation val="minMax"/>
          <c:max val="75"/>
          <c:min val="0"/>
        </c:scaling>
        <c:delete val="1"/>
        <c:axPos val="l"/>
        <c:majorGridlines/>
        <c:numFmt formatCode="General" sourceLinked="1"/>
        <c:majorTickMark val="none"/>
        <c:minorTickMark val="none"/>
        <c:tickLblPos val="nextTo"/>
        <c:crossAx val="58538624"/>
        <c:crosses val="autoZero"/>
        <c:crossBetween val="between"/>
        <c:majorUnit val="5"/>
      </c:valAx>
    </c:plotArea>
    <c:plotVisOnly val="1"/>
    <c:dispBlanksAs val="gap"/>
    <c:showDLblsOverMax val="0"/>
  </c:chart>
  <c:spPr>
    <a:ln>
      <a:noFill/>
    </a:ln>
  </c:sp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0"/>
    </c:view3D>
    <c:floor>
      <c:thickness val="0"/>
      <c:spPr>
        <a:solidFill>
          <a:srgbClr val="FF0000"/>
        </a:solidFill>
      </c:spPr>
    </c:floor>
    <c:sideWall>
      <c:thickness val="0"/>
      <c:spPr>
        <a:gradFill flip="none" rotWithShape="1">
          <a:gsLst>
            <a:gs pos="50000">
              <a:srgbClr val="FFC000"/>
            </a:gs>
            <a:gs pos="25000">
              <a:srgbClr val="FF0000"/>
            </a:gs>
            <a:gs pos="75000">
              <a:srgbClr val="00B050">
                <a:lumMod val="95000"/>
                <a:lumOff val="5000"/>
              </a:srgbClr>
            </a:gs>
          </a:gsLst>
          <a:lin ang="0" scaled="1"/>
          <a:tileRect/>
        </a:gradFill>
      </c:spPr>
    </c:sideWall>
    <c:backWall>
      <c:thickness val="0"/>
      <c:spPr>
        <a:gradFill flip="none" rotWithShape="1">
          <a:gsLst>
            <a:gs pos="50000">
              <a:srgbClr val="FFC000"/>
            </a:gs>
            <a:gs pos="25000">
              <a:srgbClr val="FF0000"/>
            </a:gs>
            <a:gs pos="75000">
              <a:srgbClr val="00B050">
                <a:lumMod val="95000"/>
                <a:lumOff val="5000"/>
              </a:srgbClr>
            </a:gs>
          </a:gsLst>
          <a:lin ang="0" scaled="1"/>
          <a:tileRect/>
        </a:gradFill>
      </c:spPr>
    </c:backWall>
    <c:plotArea>
      <c:layout/>
      <c:bar3DChart>
        <c:barDir val="bar"/>
        <c:grouping val="clustered"/>
        <c:varyColors val="0"/>
        <c:ser>
          <c:idx val="1"/>
          <c:order val="0"/>
          <c:tx>
            <c:v>Nieuwbouw</c:v>
          </c:tx>
          <c:spPr>
            <a:solidFill>
              <a:srgbClr val="FFCC00"/>
            </a:solidFill>
          </c:spPr>
          <c:invertIfNegative val="0"/>
          <c:dLbls>
            <c:dLbl>
              <c:idx val="0"/>
              <c:layout>
                <c:manualLayout>
                  <c:x val="2.3880597014925373E-2"/>
                  <c:y val="-4.1237100012306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2D-481C-8A81-E3B751D4E1A4}"/>
                </c:ext>
              </c:extLst>
            </c:dLbl>
            <c:spPr>
              <a:solidFill>
                <a:schemeClr val="bg1"/>
              </a:solidFill>
            </c:spPr>
            <c:txPr>
              <a:bodyPr/>
              <a:lstStyle/>
              <a:p>
                <a:pPr>
                  <a:defRPr b="1"/>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Uitslag</c:v>
              </c:pt>
            </c:strLit>
          </c:cat>
          <c:val>
            <c:numRef>
              <c:f>'Wegingsfactor W2'!$K$22</c:f>
              <c:numCache>
                <c:formatCode>0.0</c:formatCode>
                <c:ptCount val="1"/>
                <c:pt idx="0">
                  <c:v>0</c:v>
                </c:pt>
              </c:numCache>
            </c:numRef>
          </c:val>
          <c:extLst>
            <c:ext xmlns:c16="http://schemas.microsoft.com/office/drawing/2014/chart" uri="{C3380CC4-5D6E-409C-BE32-E72D297353CC}">
              <c16:uniqueId val="{00000001-CD2D-481C-8A81-E3B751D4E1A4}"/>
            </c:ext>
          </c:extLst>
        </c:ser>
        <c:ser>
          <c:idx val="0"/>
          <c:order val="1"/>
          <c:tx>
            <c:v>Renovatie</c:v>
          </c:tx>
          <c:spPr>
            <a:solidFill>
              <a:srgbClr val="0070C0"/>
            </a:solidFill>
          </c:spPr>
          <c:invertIfNegative val="0"/>
          <c:dLbls>
            <c:dLbl>
              <c:idx val="0"/>
              <c:layout>
                <c:manualLayout>
                  <c:x val="2.5870646766169153E-2"/>
                  <c:y val="4.1237100012306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2D-481C-8A81-E3B751D4E1A4}"/>
                </c:ext>
              </c:extLst>
            </c:dLbl>
            <c:spPr>
              <a:solidFill>
                <a:schemeClr val="bg1"/>
              </a:solidFill>
            </c:spPr>
            <c:txPr>
              <a:bodyPr/>
              <a:lstStyle/>
              <a:p>
                <a:pPr>
                  <a:defRPr b="1"/>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Uitslag</c:v>
              </c:pt>
            </c:strLit>
          </c:cat>
          <c:val>
            <c:numRef>
              <c:f>'Wegingsfactor W2'!$H$22</c:f>
              <c:numCache>
                <c:formatCode>0.0</c:formatCode>
                <c:ptCount val="1"/>
                <c:pt idx="0">
                  <c:v>0</c:v>
                </c:pt>
              </c:numCache>
            </c:numRef>
          </c:val>
          <c:extLst>
            <c:ext xmlns:c16="http://schemas.microsoft.com/office/drawing/2014/chart" uri="{C3380CC4-5D6E-409C-BE32-E72D297353CC}">
              <c16:uniqueId val="{00000003-CD2D-481C-8A81-E3B751D4E1A4}"/>
            </c:ext>
          </c:extLst>
        </c:ser>
        <c:dLbls>
          <c:showLegendKey val="0"/>
          <c:showVal val="0"/>
          <c:showCatName val="0"/>
          <c:showSerName val="0"/>
          <c:showPercent val="0"/>
          <c:showBubbleSize val="0"/>
        </c:dLbls>
        <c:gapWidth val="150"/>
        <c:shape val="box"/>
        <c:axId val="374164096"/>
        <c:axId val="374165888"/>
        <c:axId val="0"/>
      </c:bar3DChart>
      <c:catAx>
        <c:axId val="374164096"/>
        <c:scaling>
          <c:orientation val="minMax"/>
        </c:scaling>
        <c:delete val="1"/>
        <c:axPos val="l"/>
        <c:numFmt formatCode="General" sourceLinked="0"/>
        <c:majorTickMark val="none"/>
        <c:minorTickMark val="none"/>
        <c:tickLblPos val="nextTo"/>
        <c:crossAx val="374165888"/>
        <c:crosses val="autoZero"/>
        <c:auto val="1"/>
        <c:lblAlgn val="ctr"/>
        <c:lblOffset val="100"/>
        <c:tickLblSkip val="1"/>
        <c:noMultiLvlLbl val="0"/>
      </c:catAx>
      <c:valAx>
        <c:axId val="374165888"/>
        <c:scaling>
          <c:orientation val="minMax"/>
          <c:max val="225"/>
          <c:min val="0"/>
        </c:scaling>
        <c:delete val="1"/>
        <c:axPos val="b"/>
        <c:majorGridlines>
          <c:spPr>
            <a:ln>
              <a:noFill/>
            </a:ln>
          </c:spPr>
        </c:majorGridlines>
        <c:numFmt formatCode="0.0" sourceLinked="1"/>
        <c:majorTickMark val="none"/>
        <c:minorTickMark val="none"/>
        <c:tickLblPos val="nextTo"/>
        <c:crossAx val="374164096"/>
        <c:crosses val="autoZero"/>
        <c:crossBetween val="between"/>
        <c:majorUnit val="10"/>
      </c:valAx>
    </c:plotArea>
    <c:legend>
      <c:legendPos val="r"/>
      <c:layout>
        <c:manualLayout>
          <c:xMode val="edge"/>
          <c:yMode val="edge"/>
          <c:x val="0.81482634073725857"/>
          <c:y val="0.42109257882976908"/>
          <c:w val="0.13144231597915931"/>
          <c:h val="0.14913738156104178"/>
        </c:manualLayout>
      </c:layout>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5.jpeg"/><Relationship Id="rId13" Type="http://schemas.openxmlformats.org/officeDocument/2006/relationships/image" Target="../media/image10.png"/><Relationship Id="rId18" Type="http://schemas.openxmlformats.org/officeDocument/2006/relationships/hyperlink" Target="http://hevo.nl/actueel/kostenconfigurator-renovatie-en-upgrading" TargetMode="External"/><Relationship Id="rId26" Type="http://schemas.openxmlformats.org/officeDocument/2006/relationships/image" Target="../media/image20.jpeg"/><Relationship Id="rId3" Type="http://schemas.openxmlformats.org/officeDocument/2006/relationships/image" Target="../media/image2.png"/><Relationship Id="rId21" Type="http://schemas.openxmlformats.org/officeDocument/2006/relationships/image" Target="../media/image16.png"/><Relationship Id="rId34" Type="http://schemas.openxmlformats.org/officeDocument/2006/relationships/image" Target="../media/image28.jpeg"/><Relationship Id="rId7" Type="http://schemas.openxmlformats.org/officeDocument/2006/relationships/hyperlink" Target="mailto:bas.verkerk@hevo.nl?subject=Contact%20of%20vragen%20Afwegingskader%20nieuwbouw-%20en%20renovatie" TargetMode="External"/><Relationship Id="rId12" Type="http://schemas.openxmlformats.org/officeDocument/2006/relationships/image" Target="../media/image9.png"/><Relationship Id="rId17" Type="http://schemas.openxmlformats.org/officeDocument/2006/relationships/image" Target="../media/image14.png"/><Relationship Id="rId25" Type="http://schemas.openxmlformats.org/officeDocument/2006/relationships/image" Target="../media/image19.jpeg"/><Relationship Id="rId33" Type="http://schemas.openxmlformats.org/officeDocument/2006/relationships/image" Target="../media/image27.png"/><Relationship Id="rId2" Type="http://schemas.openxmlformats.org/officeDocument/2006/relationships/image" Target="../media/image1.png"/><Relationship Id="rId16" Type="http://schemas.openxmlformats.org/officeDocument/2006/relationships/image" Target="../media/image13.png"/><Relationship Id="rId20" Type="http://schemas.openxmlformats.org/officeDocument/2006/relationships/hyperlink" Target="mailto:lesley.tax@hevo.nl?subject=Aanvraag%20kostenconfigurator%20renovatie%20en%20upgrading%20Primair%20Onderwijs%20t.b.v.%20Afwegingskader" TargetMode="External"/><Relationship Id="rId29" Type="http://schemas.openxmlformats.org/officeDocument/2006/relationships/image" Target="../media/image23.jpeg"/><Relationship Id="rId1" Type="http://schemas.openxmlformats.org/officeDocument/2006/relationships/hyperlink" Target="#'1. Voorblad'!GEGEVENS"/><Relationship Id="rId6" Type="http://schemas.openxmlformats.org/officeDocument/2006/relationships/image" Target="../media/image4.jpeg"/><Relationship Id="rId11" Type="http://schemas.openxmlformats.org/officeDocument/2006/relationships/image" Target="../media/image8.png"/><Relationship Id="rId24" Type="http://schemas.openxmlformats.org/officeDocument/2006/relationships/image" Target="../media/image18.png"/><Relationship Id="rId32" Type="http://schemas.openxmlformats.org/officeDocument/2006/relationships/image" Target="../media/image26.jpeg"/><Relationship Id="rId5" Type="http://schemas.openxmlformats.org/officeDocument/2006/relationships/hyperlink" Target="mailto:mireille.uhlenbusch@hevo.nl?subject=Contact%20of%20vragen%20Afwegingskader%20nieuwbouw-%20en%20renovatie" TargetMode="External"/><Relationship Id="rId15" Type="http://schemas.openxmlformats.org/officeDocument/2006/relationships/image" Target="../media/image12.png"/><Relationship Id="rId23" Type="http://schemas.openxmlformats.org/officeDocument/2006/relationships/hyperlink" Target="mailto:lesley.tax@hevo.nl?subject=Aanvraag%20kostenconfigurator%20renovatie%20en%20upgrading%20Voortgezet%20Onderwijs%20t.b.v.%20Afwegingskader" TargetMode="External"/><Relationship Id="rId28" Type="http://schemas.openxmlformats.org/officeDocument/2006/relationships/image" Target="../media/image22.png"/><Relationship Id="rId10" Type="http://schemas.openxmlformats.org/officeDocument/2006/relationships/image" Target="../media/image7.png"/><Relationship Id="rId19" Type="http://schemas.openxmlformats.org/officeDocument/2006/relationships/image" Target="../media/image15.png"/><Relationship Id="rId31" Type="http://schemas.openxmlformats.org/officeDocument/2006/relationships/image" Target="../media/image25.png"/><Relationship Id="rId4" Type="http://schemas.openxmlformats.org/officeDocument/2006/relationships/image" Target="../media/image3.jpeg"/><Relationship Id="rId9" Type="http://schemas.openxmlformats.org/officeDocument/2006/relationships/image" Target="../media/image6.gif"/><Relationship Id="rId14" Type="http://schemas.openxmlformats.org/officeDocument/2006/relationships/image" Target="../media/image11.png"/><Relationship Id="rId22" Type="http://schemas.openxmlformats.org/officeDocument/2006/relationships/image" Target="../media/image17.jpeg"/><Relationship Id="rId27" Type="http://schemas.openxmlformats.org/officeDocument/2006/relationships/image" Target="../media/image21.jpeg"/><Relationship Id="rId30" Type="http://schemas.openxmlformats.org/officeDocument/2006/relationships/image" Target="../media/image24.jpeg"/></Relationships>
</file>

<file path=xl/drawings/_rels/drawing2.xml.rels><?xml version="1.0" encoding="UTF-8" standalone="yes"?>
<Relationships xmlns="http://schemas.openxmlformats.org/package/2006/relationships"><Relationship Id="rId3" Type="http://schemas.openxmlformats.org/officeDocument/2006/relationships/hyperlink" Target="#werkwijzer"/><Relationship Id="rId7" Type="http://schemas.openxmlformats.org/officeDocument/2006/relationships/image" Target="../media/image31.png"/><Relationship Id="rId2" Type="http://schemas.openxmlformats.org/officeDocument/2006/relationships/image" Target="../media/image1.png"/><Relationship Id="rId1" Type="http://schemas.openxmlformats.org/officeDocument/2006/relationships/hyperlink" Target="#'2. Wegingsfactor'!Weginsfactor"/><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6.gif"/></Relationships>
</file>

<file path=xl/drawings/_rels/drawing3.xml.rels><?xml version="1.0" encoding="UTF-8" standalone="yes"?>
<Relationships xmlns="http://schemas.openxmlformats.org/package/2006/relationships"><Relationship Id="rId8" Type="http://schemas.openxmlformats.org/officeDocument/2006/relationships/image" Target="../media/image35.emf"/><Relationship Id="rId3" Type="http://schemas.openxmlformats.org/officeDocument/2006/relationships/image" Target="../media/image6.gif"/><Relationship Id="rId7" Type="http://schemas.openxmlformats.org/officeDocument/2006/relationships/image" Target="../media/image34.png"/><Relationship Id="rId12" Type="http://schemas.openxmlformats.org/officeDocument/2006/relationships/image" Target="../media/image37.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hyperlink" Target="#'1. Voorblad'!GEGEVENS"/><Relationship Id="rId11" Type="http://schemas.openxmlformats.org/officeDocument/2006/relationships/image" Target="../media/image14.png"/><Relationship Id="rId5" Type="http://schemas.openxmlformats.org/officeDocument/2006/relationships/image" Target="../media/image1.png"/><Relationship Id="rId10" Type="http://schemas.openxmlformats.org/officeDocument/2006/relationships/image" Target="../media/image36.png"/><Relationship Id="rId4" Type="http://schemas.openxmlformats.org/officeDocument/2006/relationships/hyperlink" Target="#'3. Eindblad'!A1"/><Relationship Id="rId9" Type="http://schemas.openxmlformats.org/officeDocument/2006/relationships/hyperlink" Target="http://hevo.nl/actueel/kostenconfigurator-renovatie-en-upgrading"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41.png"/><Relationship Id="rId7" Type="http://schemas.openxmlformats.org/officeDocument/2006/relationships/image" Target="../media/image43.png"/><Relationship Id="rId2" Type="http://schemas.openxmlformats.org/officeDocument/2006/relationships/image" Target="../media/image6.gif"/><Relationship Id="rId1" Type="http://schemas.openxmlformats.org/officeDocument/2006/relationships/image" Target="../media/image40.png"/><Relationship Id="rId6" Type="http://schemas.openxmlformats.org/officeDocument/2006/relationships/image" Target="../media/image1.png"/><Relationship Id="rId5" Type="http://schemas.openxmlformats.org/officeDocument/2006/relationships/hyperlink" Target="#'4. Eindblad'!Eind"/><Relationship Id="rId4" Type="http://schemas.openxmlformats.org/officeDocument/2006/relationships/image" Target="../media/image42.png"/></Relationships>
</file>

<file path=xl/drawings/_rels/drawing5.xml.rels><?xml version="1.0" encoding="UTF-8" standalone="yes"?>
<Relationships xmlns="http://schemas.openxmlformats.org/package/2006/relationships"><Relationship Id="rId8" Type="http://schemas.openxmlformats.org/officeDocument/2006/relationships/image" Target="../media/image49.png"/><Relationship Id="rId3" Type="http://schemas.openxmlformats.org/officeDocument/2006/relationships/image" Target="../media/image45.png"/><Relationship Id="rId7" Type="http://schemas.openxmlformats.org/officeDocument/2006/relationships/chart" Target="../charts/chart2.xml"/><Relationship Id="rId12" Type="http://schemas.openxmlformats.org/officeDocument/2006/relationships/image" Target="../media/image31.png"/><Relationship Id="rId2" Type="http://schemas.openxmlformats.org/officeDocument/2006/relationships/hyperlink" Target="#'1. Voorblad'!GEGEVENS"/><Relationship Id="rId1" Type="http://schemas.openxmlformats.org/officeDocument/2006/relationships/image" Target="../media/image44.emf"/><Relationship Id="rId6" Type="http://schemas.openxmlformats.org/officeDocument/2006/relationships/chart" Target="../charts/chart1.xml"/><Relationship Id="rId11" Type="http://schemas.openxmlformats.org/officeDocument/2006/relationships/image" Target="../media/image6.gif"/><Relationship Id="rId5" Type="http://schemas.openxmlformats.org/officeDocument/2006/relationships/hyperlink" Target="#RUBRIEKEN_AFWEGING"/><Relationship Id="rId10" Type="http://schemas.openxmlformats.org/officeDocument/2006/relationships/image" Target="../media/image1.png"/><Relationship Id="rId4" Type="http://schemas.openxmlformats.org/officeDocument/2006/relationships/image" Target="../media/image46.emf"/><Relationship Id="rId9" Type="http://schemas.openxmlformats.org/officeDocument/2006/relationships/hyperlink" Target="#'2. Afwegingskader'!A1"/></Relationships>
</file>

<file path=xl/drawings/_rels/drawing6.xml.rels><?xml version="1.0" encoding="UTF-8" standalone="yes"?>
<Relationships xmlns="http://schemas.openxmlformats.org/package/2006/relationships"><Relationship Id="rId3" Type="http://schemas.openxmlformats.org/officeDocument/2006/relationships/hyperlink" Target="#NIEUWBOUW"/><Relationship Id="rId2" Type="http://schemas.openxmlformats.org/officeDocument/2006/relationships/image" Target="../media/image47.png"/><Relationship Id="rId1" Type="http://schemas.openxmlformats.org/officeDocument/2006/relationships/hyperlink" Target="#VERBOUWEN"/><Relationship Id="rId4" Type="http://schemas.openxmlformats.org/officeDocument/2006/relationships/image" Target="../media/image48.png"/></Relationships>
</file>

<file path=xl/drawings/_rels/drawing7.xml.rels><?xml version="1.0" encoding="UTF-8" standalone="yes"?>
<Relationships xmlns="http://schemas.openxmlformats.org/package/2006/relationships"><Relationship Id="rId3" Type="http://schemas.openxmlformats.org/officeDocument/2006/relationships/hyperlink" Target="#NIEUWBOUW"/><Relationship Id="rId2" Type="http://schemas.openxmlformats.org/officeDocument/2006/relationships/image" Target="../media/image52.png"/><Relationship Id="rId1" Type="http://schemas.openxmlformats.org/officeDocument/2006/relationships/hyperlink" Target="#VERBOUWEN"/><Relationship Id="rId4" Type="http://schemas.openxmlformats.org/officeDocument/2006/relationships/image" Target="../media/image5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9.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51.emf"/><Relationship Id="rId1" Type="http://schemas.openxmlformats.org/officeDocument/2006/relationships/image" Target="../media/image50.emf"/></Relationships>
</file>

<file path=xl/drawings/drawing1.xml><?xml version="1.0" encoding="utf-8"?>
<xdr:wsDr xmlns:xdr="http://schemas.openxmlformats.org/drawingml/2006/spreadsheetDrawing" xmlns:a="http://schemas.openxmlformats.org/drawingml/2006/main">
  <xdr:twoCellAnchor>
    <xdr:from>
      <xdr:col>1</xdr:col>
      <xdr:colOff>84667</xdr:colOff>
      <xdr:row>4</xdr:row>
      <xdr:rowOff>127000</xdr:rowOff>
    </xdr:from>
    <xdr:to>
      <xdr:col>15</xdr:col>
      <xdr:colOff>1153583</xdr:colOff>
      <xdr:row>7</xdr:row>
      <xdr:rowOff>21167</xdr:rowOff>
    </xdr:to>
    <xdr:sp macro="" textlink="">
      <xdr:nvSpPr>
        <xdr:cNvPr id="9" name="Afgeronde rechthoek 8">
          <a:extLst>
            <a:ext uri="{FF2B5EF4-FFF2-40B4-BE49-F238E27FC236}">
              <a16:creationId xmlns:a16="http://schemas.microsoft.com/office/drawing/2014/main" id="{00000000-0008-0000-0000-000009000000}"/>
            </a:ext>
          </a:extLst>
        </xdr:cNvPr>
        <xdr:cNvSpPr/>
      </xdr:nvSpPr>
      <xdr:spPr>
        <a:xfrm>
          <a:off x="338667" y="1746250"/>
          <a:ext cx="13694833" cy="529167"/>
        </a:xfrm>
        <a:prstGeom prst="roundRect">
          <a:avLst/>
        </a:prstGeom>
        <a:solidFill>
          <a:srgbClr val="00206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800">
              <a:solidFill>
                <a:schemeClr val="bg1"/>
              </a:solidFill>
              <a:latin typeface="Arial Rounded MT Bold" panose="020F0704030504030204" pitchFamily="34" charset="0"/>
              <a:cs typeface="Arial" panose="020B0604020202020204" pitchFamily="34" charset="0"/>
            </a:rPr>
            <a:t>TOELICHTING</a:t>
          </a:r>
          <a:endParaRPr lang="nl-NL" sz="1800" baseline="0">
            <a:solidFill>
              <a:schemeClr val="bg1"/>
            </a:solidFill>
            <a:latin typeface="Arial Rounded MT Bold" panose="020F0704030504030204" pitchFamily="34" charset="0"/>
            <a:cs typeface="Arial" panose="020B0604020202020204" pitchFamily="34" charset="0"/>
          </a:endParaRPr>
        </a:p>
      </xdr:txBody>
    </xdr:sp>
    <xdr:clientData/>
  </xdr:twoCellAnchor>
  <xdr:twoCellAnchor>
    <xdr:from>
      <xdr:col>14</xdr:col>
      <xdr:colOff>236516</xdr:colOff>
      <xdr:row>0</xdr:row>
      <xdr:rowOff>130682</xdr:rowOff>
    </xdr:from>
    <xdr:to>
      <xdr:col>14</xdr:col>
      <xdr:colOff>740516</xdr:colOff>
      <xdr:row>3</xdr:row>
      <xdr:rowOff>94932</xdr:rowOff>
    </xdr:to>
    <xdr:pic>
      <xdr:nvPicPr>
        <xdr:cNvPr id="10" name="Afbeelding 9" descr="https://www.shareicon.net/data/512x512/2017/03/06/880370_blue_512x512.png">
          <a:hlinkClick xmlns:r="http://schemas.openxmlformats.org/officeDocument/2006/relationships" r:id="rId1"/>
          <a:extLst>
            <a:ext uri="{FF2B5EF4-FFF2-40B4-BE49-F238E27FC236}">
              <a16:creationId xmlns:a16="http://schemas.microsoft.com/office/drawing/2014/main" id="{00000000-0008-0000-0000-00000A00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65016" y="1030265"/>
          <a:ext cx="504000" cy="504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31750</xdr:colOff>
      <xdr:row>32</xdr:row>
      <xdr:rowOff>158752</xdr:rowOff>
    </xdr:from>
    <xdr:to>
      <xdr:col>6</xdr:col>
      <xdr:colOff>406380</xdr:colOff>
      <xdr:row>38</xdr:row>
      <xdr:rowOff>10585</xdr:rowOff>
    </xdr:to>
    <xdr:pic>
      <xdr:nvPicPr>
        <xdr:cNvPr id="13" name="Afbeelding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3"/>
        <a:srcRect l="4709" r="67415" b="4218"/>
        <a:stretch/>
      </xdr:blipFill>
      <xdr:spPr>
        <a:xfrm>
          <a:off x="6635750" y="9768419"/>
          <a:ext cx="988463" cy="1375833"/>
        </a:xfrm>
        <a:prstGeom prst="rect">
          <a:avLst/>
        </a:prstGeom>
      </xdr:spPr>
    </xdr:pic>
    <xdr:clientData/>
  </xdr:twoCellAnchor>
  <xdr:twoCellAnchor editAs="oneCell">
    <xdr:from>
      <xdr:col>8</xdr:col>
      <xdr:colOff>433916</xdr:colOff>
      <xdr:row>32</xdr:row>
      <xdr:rowOff>194915</xdr:rowOff>
    </xdr:from>
    <xdr:to>
      <xdr:col>10</xdr:col>
      <xdr:colOff>167997</xdr:colOff>
      <xdr:row>37</xdr:row>
      <xdr:rowOff>253996</xdr:rowOff>
    </xdr:to>
    <xdr:pic>
      <xdr:nvPicPr>
        <xdr:cNvPr id="14" name="Afbeelding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345" r="15281" b="29739"/>
        <a:stretch/>
      </xdr:blipFill>
      <xdr:spPr>
        <a:xfrm>
          <a:off x="8477249" y="9751665"/>
          <a:ext cx="961748" cy="1329081"/>
        </a:xfrm>
        <a:prstGeom prst="rect">
          <a:avLst/>
        </a:prstGeom>
      </xdr:spPr>
    </xdr:pic>
    <xdr:clientData/>
  </xdr:twoCellAnchor>
  <xdr:twoCellAnchor editAs="oneCell">
    <xdr:from>
      <xdr:col>6</xdr:col>
      <xdr:colOff>296334</xdr:colOff>
      <xdr:row>40</xdr:row>
      <xdr:rowOff>10584</xdr:rowOff>
    </xdr:from>
    <xdr:to>
      <xdr:col>6</xdr:col>
      <xdr:colOff>518584</xdr:colOff>
      <xdr:row>40</xdr:row>
      <xdr:rowOff>232834</xdr:rowOff>
    </xdr:to>
    <xdr:pic>
      <xdr:nvPicPr>
        <xdr:cNvPr id="21" name="Afbeelding 20">
          <a:hlinkClick xmlns:r="http://schemas.openxmlformats.org/officeDocument/2006/relationships" r:id="rId5"/>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112001" y="11599334"/>
          <a:ext cx="222250" cy="222250"/>
        </a:xfrm>
        <a:prstGeom prst="rect">
          <a:avLst/>
        </a:prstGeom>
      </xdr:spPr>
    </xdr:pic>
    <xdr:clientData/>
  </xdr:twoCellAnchor>
  <xdr:twoCellAnchor editAs="oneCell">
    <xdr:from>
      <xdr:col>10</xdr:col>
      <xdr:colOff>209549</xdr:colOff>
      <xdr:row>39</xdr:row>
      <xdr:rowOff>253999</xdr:rowOff>
    </xdr:from>
    <xdr:to>
      <xdr:col>10</xdr:col>
      <xdr:colOff>432749</xdr:colOff>
      <xdr:row>40</xdr:row>
      <xdr:rowOff>223199</xdr:rowOff>
    </xdr:to>
    <xdr:pic>
      <xdr:nvPicPr>
        <xdr:cNvPr id="22" name="Afbeelding 21">
          <a:hlinkClick xmlns:r="http://schemas.openxmlformats.org/officeDocument/2006/relationships" r:id="rId7"/>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882716" y="11641666"/>
          <a:ext cx="223200" cy="223200"/>
        </a:xfrm>
        <a:prstGeom prst="rect">
          <a:avLst/>
        </a:prstGeom>
      </xdr:spPr>
    </xdr:pic>
    <xdr:clientData/>
  </xdr:twoCellAnchor>
  <xdr:twoCellAnchor editAs="oneCell">
    <xdr:from>
      <xdr:col>15</xdr:col>
      <xdr:colOff>732198</xdr:colOff>
      <xdr:row>0</xdr:row>
      <xdr:rowOff>138858</xdr:rowOff>
    </xdr:from>
    <xdr:to>
      <xdr:col>15</xdr:col>
      <xdr:colOff>1236198</xdr:colOff>
      <xdr:row>3</xdr:row>
      <xdr:rowOff>103108</xdr:rowOff>
    </xdr:to>
    <xdr:pic macro="[0]!Printen">
      <xdr:nvPicPr>
        <xdr:cNvPr id="37" name="Afbeelding 36" descr="http://2.bp.blogspot.com/_0gsrsKCjjC8/SMkj1qtQW8I/AAAAAAAAALU/wMGQaOr6FKM/s320/080911_assignment2_pictogram_printer_bw.gif">
          <a:extLst>
            <a:ext uri="{FF2B5EF4-FFF2-40B4-BE49-F238E27FC236}">
              <a16:creationId xmlns:a16="http://schemas.microsoft.com/office/drawing/2014/main" id="{00000000-0008-0000-0000-000025000000}"/>
            </a:ext>
          </a:extLst>
        </xdr:cNvPr>
        <xdr:cNvPicPr>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612115" y="1038441"/>
          <a:ext cx="504000" cy="504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111816</xdr:colOff>
      <xdr:row>0</xdr:row>
      <xdr:rowOff>134119</xdr:rowOff>
    </xdr:from>
    <xdr:to>
      <xdr:col>15</xdr:col>
      <xdr:colOff>615816</xdr:colOff>
      <xdr:row>3</xdr:row>
      <xdr:rowOff>98369</xdr:rowOff>
    </xdr:to>
    <xdr:pic macro="[0]!printpdf">
      <xdr:nvPicPr>
        <xdr:cNvPr id="38" name="Afbeelding 37" descr="http://www.publichealthsystems.org/sites/default/files/uploads/images/AdobePDFIcon.png">
          <a:extLst>
            <a:ext uri="{FF2B5EF4-FFF2-40B4-BE49-F238E27FC236}">
              <a16:creationId xmlns:a16="http://schemas.microsoft.com/office/drawing/2014/main" id="{00000000-0008-0000-0000-000026000000}"/>
            </a:ext>
          </a:extLst>
        </xdr:cNvPr>
        <xdr:cNvPicPr>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991733" y="1033702"/>
          <a:ext cx="504000" cy="504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178642</xdr:colOff>
      <xdr:row>0</xdr:row>
      <xdr:rowOff>114306</xdr:rowOff>
    </xdr:from>
    <xdr:to>
      <xdr:col>14</xdr:col>
      <xdr:colOff>68809</xdr:colOff>
      <xdr:row>3</xdr:row>
      <xdr:rowOff>78556</xdr:rowOff>
    </xdr:to>
    <xdr:pic macro="[0]!naargegevensnaareind">
      <xdr:nvPicPr>
        <xdr:cNvPr id="39" name="Afbeelding 38">
          <a:extLst>
            <a:ext uri="{FF2B5EF4-FFF2-40B4-BE49-F238E27FC236}">
              <a16:creationId xmlns:a16="http://schemas.microsoft.com/office/drawing/2014/main" id="{00000000-0008-0000-0000-000027000000}"/>
            </a:ext>
          </a:extLst>
        </xdr:cNvPr>
        <xdr:cNvPicPr>
          <a:picLocks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693309" y="1013889"/>
          <a:ext cx="504000" cy="5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222249</xdr:colOff>
      <xdr:row>42</xdr:row>
      <xdr:rowOff>51795</xdr:rowOff>
    </xdr:from>
    <xdr:to>
      <xdr:col>11</xdr:col>
      <xdr:colOff>582249</xdr:colOff>
      <xdr:row>43</xdr:row>
      <xdr:rowOff>157795</xdr:rowOff>
    </xdr:to>
    <xdr:pic>
      <xdr:nvPicPr>
        <xdr:cNvPr id="44" name="Afbeelding 43">
          <a:extLst>
            <a:ext uri="{FF2B5EF4-FFF2-40B4-BE49-F238E27FC236}">
              <a16:creationId xmlns:a16="http://schemas.microsoft.com/office/drawing/2014/main" id="{00000000-0008-0000-0000-00002C00000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107082" y="12148545"/>
          <a:ext cx="360000" cy="360000"/>
        </a:xfrm>
        <a:prstGeom prst="rect">
          <a:avLst/>
        </a:prstGeom>
        <a:ln>
          <a:noFill/>
        </a:ln>
      </xdr:spPr>
    </xdr:pic>
    <xdr:clientData/>
  </xdr:twoCellAnchor>
  <xdr:twoCellAnchor editAs="oneCell">
    <xdr:from>
      <xdr:col>11</xdr:col>
      <xdr:colOff>220381</xdr:colOff>
      <xdr:row>34</xdr:row>
      <xdr:rowOff>81865</xdr:rowOff>
    </xdr:from>
    <xdr:to>
      <xdr:col>11</xdr:col>
      <xdr:colOff>580381</xdr:colOff>
      <xdr:row>35</xdr:row>
      <xdr:rowOff>187865</xdr:rowOff>
    </xdr:to>
    <xdr:pic>
      <xdr:nvPicPr>
        <xdr:cNvPr id="45" name="Afbeelding 44">
          <a:extLst>
            <a:ext uri="{FF2B5EF4-FFF2-40B4-BE49-F238E27FC236}">
              <a16:creationId xmlns:a16="http://schemas.microsoft.com/office/drawing/2014/main" id="{00000000-0008-0000-0000-00002D000000}"/>
            </a:ext>
          </a:extLst>
        </xdr:cNvPr>
        <xdr:cNvPicPr>
          <a:picLocks/>
        </xdr:cNvPicPr>
      </xdr:nvPicPr>
      <xdr:blipFill>
        <a:blip xmlns:r="http://schemas.openxmlformats.org/officeDocument/2006/relationships" r:embed="rId13"/>
        <a:stretch>
          <a:fillRect/>
        </a:stretch>
      </xdr:blipFill>
      <xdr:spPr>
        <a:xfrm>
          <a:off x="10105214" y="10146615"/>
          <a:ext cx="360000" cy="360000"/>
        </a:xfrm>
        <a:prstGeom prst="rect">
          <a:avLst/>
        </a:prstGeom>
        <a:ln>
          <a:noFill/>
        </a:ln>
      </xdr:spPr>
    </xdr:pic>
    <xdr:clientData/>
  </xdr:twoCellAnchor>
  <xdr:twoCellAnchor editAs="oneCell">
    <xdr:from>
      <xdr:col>11</xdr:col>
      <xdr:colOff>251508</xdr:colOff>
      <xdr:row>36</xdr:row>
      <xdr:rowOff>94128</xdr:rowOff>
    </xdr:from>
    <xdr:to>
      <xdr:col>12</xdr:col>
      <xdr:colOff>1908</xdr:colOff>
      <xdr:row>37</xdr:row>
      <xdr:rowOff>200128</xdr:rowOff>
    </xdr:to>
    <xdr:pic>
      <xdr:nvPicPr>
        <xdr:cNvPr id="46" name="Afbeelding 45">
          <a:extLst>
            <a:ext uri="{FF2B5EF4-FFF2-40B4-BE49-F238E27FC236}">
              <a16:creationId xmlns:a16="http://schemas.microsoft.com/office/drawing/2014/main" id="{00000000-0008-0000-0000-00002E000000}"/>
            </a:ext>
          </a:extLst>
        </xdr:cNvPr>
        <xdr:cNvPicPr preferRelativeResize="0">
          <a:picLocks/>
        </xdr:cNvPicPr>
      </xdr:nvPicPr>
      <xdr:blipFill>
        <a:blip xmlns:r="http://schemas.openxmlformats.org/officeDocument/2006/relationships" r:embed="rId14"/>
        <a:stretch>
          <a:fillRect/>
        </a:stretch>
      </xdr:blipFill>
      <xdr:spPr>
        <a:xfrm>
          <a:off x="10136341" y="10666878"/>
          <a:ext cx="360000" cy="360000"/>
        </a:xfrm>
        <a:prstGeom prst="rect">
          <a:avLst/>
        </a:prstGeom>
        <a:ln>
          <a:noFill/>
        </a:ln>
      </xdr:spPr>
    </xdr:pic>
    <xdr:clientData/>
  </xdr:twoCellAnchor>
  <xdr:twoCellAnchor editAs="oneCell">
    <xdr:from>
      <xdr:col>11</xdr:col>
      <xdr:colOff>233455</xdr:colOff>
      <xdr:row>40</xdr:row>
      <xdr:rowOff>86535</xdr:rowOff>
    </xdr:from>
    <xdr:to>
      <xdr:col>11</xdr:col>
      <xdr:colOff>593455</xdr:colOff>
      <xdr:row>41</xdr:row>
      <xdr:rowOff>192535</xdr:rowOff>
    </xdr:to>
    <xdr:pic>
      <xdr:nvPicPr>
        <xdr:cNvPr id="47" name="Afbeelding 46">
          <a:extLst>
            <a:ext uri="{FF2B5EF4-FFF2-40B4-BE49-F238E27FC236}">
              <a16:creationId xmlns:a16="http://schemas.microsoft.com/office/drawing/2014/main" id="{00000000-0008-0000-0000-00002F000000}"/>
            </a:ext>
          </a:extLst>
        </xdr:cNvPr>
        <xdr:cNvPicPr>
          <a:picLocks/>
        </xdr:cNvPicPr>
      </xdr:nvPicPr>
      <xdr:blipFill>
        <a:blip xmlns:r="http://schemas.openxmlformats.org/officeDocument/2006/relationships" r:embed="rId15"/>
        <a:stretch>
          <a:fillRect/>
        </a:stretch>
      </xdr:blipFill>
      <xdr:spPr>
        <a:xfrm>
          <a:off x="10118288" y="11675285"/>
          <a:ext cx="360000" cy="360000"/>
        </a:xfrm>
        <a:prstGeom prst="rect">
          <a:avLst/>
        </a:prstGeom>
        <a:ln>
          <a:noFill/>
        </a:ln>
      </xdr:spPr>
    </xdr:pic>
    <xdr:clientData/>
  </xdr:twoCellAnchor>
  <xdr:twoCellAnchor editAs="oneCell">
    <xdr:from>
      <xdr:col>11</xdr:col>
      <xdr:colOff>244037</xdr:colOff>
      <xdr:row>38</xdr:row>
      <xdr:rowOff>71281</xdr:rowOff>
    </xdr:from>
    <xdr:to>
      <xdr:col>11</xdr:col>
      <xdr:colOff>604037</xdr:colOff>
      <xdr:row>39</xdr:row>
      <xdr:rowOff>177281</xdr:rowOff>
    </xdr:to>
    <xdr:pic>
      <xdr:nvPicPr>
        <xdr:cNvPr id="48" name="Afbeelding 47">
          <a:extLst>
            <a:ext uri="{FF2B5EF4-FFF2-40B4-BE49-F238E27FC236}">
              <a16:creationId xmlns:a16="http://schemas.microsoft.com/office/drawing/2014/main" id="{00000000-0008-0000-0000-000030000000}"/>
            </a:ext>
          </a:extLst>
        </xdr:cNvPr>
        <xdr:cNvPicPr>
          <a:picLocks/>
        </xdr:cNvPicPr>
      </xdr:nvPicPr>
      <xdr:blipFill>
        <a:blip xmlns:r="http://schemas.openxmlformats.org/officeDocument/2006/relationships" r:embed="rId16"/>
        <a:stretch>
          <a:fillRect/>
        </a:stretch>
      </xdr:blipFill>
      <xdr:spPr>
        <a:xfrm>
          <a:off x="10128870" y="11152031"/>
          <a:ext cx="360000" cy="360000"/>
        </a:xfrm>
        <a:prstGeom prst="rect">
          <a:avLst/>
        </a:prstGeom>
        <a:ln>
          <a:noFill/>
        </a:ln>
      </xdr:spPr>
    </xdr:pic>
    <xdr:clientData/>
  </xdr:twoCellAnchor>
  <xdr:twoCellAnchor editAs="oneCell">
    <xdr:from>
      <xdr:col>11</xdr:col>
      <xdr:colOff>209800</xdr:colOff>
      <xdr:row>32</xdr:row>
      <xdr:rowOff>65367</xdr:rowOff>
    </xdr:from>
    <xdr:to>
      <xdr:col>11</xdr:col>
      <xdr:colOff>569800</xdr:colOff>
      <xdr:row>33</xdr:row>
      <xdr:rowOff>171367</xdr:rowOff>
    </xdr:to>
    <xdr:pic>
      <xdr:nvPicPr>
        <xdr:cNvPr id="49" name="Afbeelding 48">
          <a:extLst>
            <a:ext uri="{FF2B5EF4-FFF2-40B4-BE49-F238E27FC236}">
              <a16:creationId xmlns:a16="http://schemas.microsoft.com/office/drawing/2014/main" id="{00000000-0008-0000-0000-000031000000}"/>
            </a:ext>
          </a:extLst>
        </xdr:cNvPr>
        <xdr:cNvPicPr>
          <a:picLocks/>
        </xdr:cNvPicPr>
      </xdr:nvPicPr>
      <xdr:blipFill>
        <a:blip xmlns:r="http://schemas.openxmlformats.org/officeDocument/2006/relationships" r:embed="rId17"/>
        <a:stretch>
          <a:fillRect/>
        </a:stretch>
      </xdr:blipFill>
      <xdr:spPr>
        <a:xfrm>
          <a:off x="10094633" y="9622117"/>
          <a:ext cx="360000" cy="360000"/>
        </a:xfrm>
        <a:prstGeom prst="rect">
          <a:avLst/>
        </a:prstGeom>
        <a:ln>
          <a:noFill/>
        </a:ln>
      </xdr:spPr>
    </xdr:pic>
    <xdr:clientData/>
  </xdr:twoCellAnchor>
  <xdr:twoCellAnchor>
    <xdr:from>
      <xdr:col>3</xdr:col>
      <xdr:colOff>1217082</xdr:colOff>
      <xdr:row>38</xdr:row>
      <xdr:rowOff>75100</xdr:rowOff>
    </xdr:from>
    <xdr:to>
      <xdr:col>3</xdr:col>
      <xdr:colOff>1852083</xdr:colOff>
      <xdr:row>40</xdr:row>
      <xdr:rowOff>207222</xdr:rowOff>
    </xdr:to>
    <xdr:grpSp>
      <xdr:nvGrpSpPr>
        <xdr:cNvPr id="11" name="Groep 10">
          <a:hlinkClick xmlns:r="http://schemas.openxmlformats.org/officeDocument/2006/relationships" r:id="rId18"/>
          <a:extLst>
            <a:ext uri="{FF2B5EF4-FFF2-40B4-BE49-F238E27FC236}">
              <a16:creationId xmlns:a16="http://schemas.microsoft.com/office/drawing/2014/main" id="{00000000-0008-0000-0000-00000B000000}"/>
            </a:ext>
          </a:extLst>
        </xdr:cNvPr>
        <xdr:cNvGrpSpPr/>
      </xdr:nvGrpSpPr>
      <xdr:grpSpPr>
        <a:xfrm>
          <a:off x="4674657" y="10733575"/>
          <a:ext cx="635001" cy="646472"/>
          <a:chOff x="3979332" y="10700767"/>
          <a:chExt cx="635001" cy="640122"/>
        </a:xfrm>
      </xdr:grpSpPr>
      <xdr:pic>
        <xdr:nvPicPr>
          <xdr:cNvPr id="23" name="Afbeelding 22" descr="https://www.liander.nl/sites/default/files/Icoon%20-%20De%20kosten%20van%20een%20aansluiting.png">
            <a:hlinkClick xmlns:r="http://schemas.openxmlformats.org/officeDocument/2006/relationships" r:id="rId18"/>
            <a:extLst>
              <a:ext uri="{FF2B5EF4-FFF2-40B4-BE49-F238E27FC236}">
                <a16:creationId xmlns:a16="http://schemas.microsoft.com/office/drawing/2014/main" id="{00000000-0008-0000-0000-000017000000}"/>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15460" t="12106" r="10806" b="12227"/>
          <a:stretch/>
        </xdr:blipFill>
        <xdr:spPr bwMode="auto">
          <a:xfrm>
            <a:off x="3979332" y="10700767"/>
            <a:ext cx="635001" cy="64012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6" name="Afbeelding 55">
            <a:extLst>
              <a:ext uri="{FF2B5EF4-FFF2-40B4-BE49-F238E27FC236}">
                <a16:creationId xmlns:a16="http://schemas.microsoft.com/office/drawing/2014/main" id="{00000000-0008-0000-0000-000038000000}"/>
              </a:ext>
            </a:extLst>
          </xdr:cNvPr>
          <xdr:cNvPicPr>
            <a:picLocks/>
          </xdr:cNvPicPr>
        </xdr:nvPicPr>
        <xdr:blipFill>
          <a:blip xmlns:r="http://schemas.openxmlformats.org/officeDocument/2006/relationships" r:embed="rId17"/>
          <a:stretch>
            <a:fillRect/>
          </a:stretch>
        </xdr:blipFill>
        <xdr:spPr>
          <a:xfrm>
            <a:off x="4392082" y="11081767"/>
            <a:ext cx="190501" cy="189483"/>
          </a:xfrm>
          <a:prstGeom prst="rect">
            <a:avLst/>
          </a:prstGeom>
          <a:ln>
            <a:noFill/>
          </a:ln>
        </xdr:spPr>
      </xdr:pic>
    </xdr:grpSp>
    <xdr:clientData/>
  </xdr:twoCellAnchor>
  <xdr:twoCellAnchor>
    <xdr:from>
      <xdr:col>2</xdr:col>
      <xdr:colOff>169333</xdr:colOff>
      <xdr:row>37</xdr:row>
      <xdr:rowOff>203653</xdr:rowOff>
    </xdr:from>
    <xdr:to>
      <xdr:col>2</xdr:col>
      <xdr:colOff>1380842</xdr:colOff>
      <xdr:row>40</xdr:row>
      <xdr:rowOff>243416</xdr:rowOff>
    </xdr:to>
    <xdr:grpSp>
      <xdr:nvGrpSpPr>
        <xdr:cNvPr id="7" name="Groep 6">
          <a:hlinkClick xmlns:r="http://schemas.openxmlformats.org/officeDocument/2006/relationships" r:id="rId20"/>
          <a:extLst>
            <a:ext uri="{FF2B5EF4-FFF2-40B4-BE49-F238E27FC236}">
              <a16:creationId xmlns:a16="http://schemas.microsoft.com/office/drawing/2014/main" id="{00000000-0008-0000-0000-000007000000}"/>
            </a:ext>
          </a:extLst>
        </xdr:cNvPr>
        <xdr:cNvGrpSpPr/>
      </xdr:nvGrpSpPr>
      <xdr:grpSpPr>
        <a:xfrm>
          <a:off x="1140883" y="10604953"/>
          <a:ext cx="1211509" cy="811288"/>
          <a:chOff x="761999" y="10511820"/>
          <a:chExt cx="1211509" cy="801763"/>
        </a:xfrm>
      </xdr:grpSpPr>
      <xdr:pic>
        <xdr:nvPicPr>
          <xdr:cNvPr id="6" name="Afbeelding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61999" y="10575320"/>
            <a:ext cx="1211509" cy="738263"/>
          </a:xfrm>
          <a:prstGeom prst="rect">
            <a:avLst/>
          </a:prstGeom>
        </xdr:spPr>
      </xdr:pic>
      <xdr:pic>
        <xdr:nvPicPr>
          <xdr:cNvPr id="57" name="Afbeelding 56">
            <a:hlinkClick xmlns:r="http://schemas.openxmlformats.org/officeDocument/2006/relationships" r:id="rId5"/>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587499" y="10511820"/>
            <a:ext cx="222250" cy="222250"/>
          </a:xfrm>
          <a:prstGeom prst="rect">
            <a:avLst/>
          </a:prstGeom>
        </xdr:spPr>
      </xdr:pic>
    </xdr:grpSp>
    <xdr:clientData/>
  </xdr:twoCellAnchor>
  <xdr:twoCellAnchor>
    <xdr:from>
      <xdr:col>2</xdr:col>
      <xdr:colOff>2042584</xdr:colOff>
      <xdr:row>37</xdr:row>
      <xdr:rowOff>168849</xdr:rowOff>
    </xdr:from>
    <xdr:to>
      <xdr:col>3</xdr:col>
      <xdr:colOff>774392</xdr:colOff>
      <xdr:row>40</xdr:row>
      <xdr:rowOff>240099</xdr:rowOff>
    </xdr:to>
    <xdr:grpSp>
      <xdr:nvGrpSpPr>
        <xdr:cNvPr id="8" name="Groep 7">
          <a:hlinkClick xmlns:r="http://schemas.openxmlformats.org/officeDocument/2006/relationships" r:id="rId23"/>
          <a:extLst>
            <a:ext uri="{FF2B5EF4-FFF2-40B4-BE49-F238E27FC236}">
              <a16:creationId xmlns:a16="http://schemas.microsoft.com/office/drawing/2014/main" id="{00000000-0008-0000-0000-000008000000}"/>
            </a:ext>
          </a:extLst>
        </xdr:cNvPr>
        <xdr:cNvGrpSpPr/>
      </xdr:nvGrpSpPr>
      <xdr:grpSpPr>
        <a:xfrm>
          <a:off x="3014134" y="10570149"/>
          <a:ext cx="1217833" cy="842775"/>
          <a:chOff x="2381251" y="10508766"/>
          <a:chExt cx="1218891" cy="833250"/>
        </a:xfrm>
      </xdr:grpSpPr>
      <xdr:pic>
        <xdr:nvPicPr>
          <xdr:cNvPr id="5" name="Afbeelding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381251" y="10604016"/>
            <a:ext cx="1218891" cy="738000"/>
          </a:xfrm>
          <a:prstGeom prst="rect">
            <a:avLst/>
          </a:prstGeom>
        </xdr:spPr>
      </xdr:pic>
      <xdr:pic>
        <xdr:nvPicPr>
          <xdr:cNvPr id="58" name="Afbeelding 57">
            <a:hlinkClick xmlns:r="http://schemas.openxmlformats.org/officeDocument/2006/relationships" r:id="rId5"/>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206751" y="10508766"/>
            <a:ext cx="222250" cy="222250"/>
          </a:xfrm>
          <a:prstGeom prst="rect">
            <a:avLst/>
          </a:prstGeom>
        </xdr:spPr>
      </xdr:pic>
    </xdr:grpSp>
    <xdr:clientData/>
  </xdr:twoCellAnchor>
  <xdr:twoCellAnchor>
    <xdr:from>
      <xdr:col>1</xdr:col>
      <xdr:colOff>208493</xdr:colOff>
      <xdr:row>47</xdr:row>
      <xdr:rowOff>149223</xdr:rowOff>
    </xdr:from>
    <xdr:to>
      <xdr:col>13</xdr:col>
      <xdr:colOff>90549</xdr:colOff>
      <xdr:row>50</xdr:row>
      <xdr:rowOff>95716</xdr:rowOff>
    </xdr:to>
    <xdr:grpSp>
      <xdr:nvGrpSpPr>
        <xdr:cNvPr id="26" name="Groep 25">
          <a:extLst>
            <a:ext uri="{FF2B5EF4-FFF2-40B4-BE49-F238E27FC236}">
              <a16:creationId xmlns:a16="http://schemas.microsoft.com/office/drawing/2014/main" id="{00000000-0008-0000-0000-00001A000000}"/>
            </a:ext>
          </a:extLst>
        </xdr:cNvPr>
        <xdr:cNvGrpSpPr/>
      </xdr:nvGrpSpPr>
      <xdr:grpSpPr>
        <a:xfrm>
          <a:off x="465668" y="12969873"/>
          <a:ext cx="11092981" cy="641818"/>
          <a:chOff x="560918" y="14322423"/>
          <a:chExt cx="11092981" cy="641818"/>
        </a:xfrm>
      </xdr:grpSpPr>
      <xdr:pic>
        <xdr:nvPicPr>
          <xdr:cNvPr id="41" name="Afbeelding 40" descr="http://www.wijkplaats.nl/fileswijkplaatsd7/images/logo3%20Bouwstenen%20-%20646%20x%20220%20voor%20LinkedIn.jpg">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0150996" y="14601825"/>
            <a:ext cx="1502903" cy="3428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Afbeelding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025553" y="14393120"/>
            <a:ext cx="1490629" cy="551605"/>
          </a:xfrm>
          <a:prstGeom prst="rect">
            <a:avLst/>
          </a:prstGeom>
        </xdr:spPr>
      </xdr:pic>
      <xdr:pic>
        <xdr:nvPicPr>
          <xdr:cNvPr id="42" name="Afbeelding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8"/>
          <a:stretch>
            <a:fillRect/>
          </a:stretch>
        </xdr:blipFill>
        <xdr:spPr>
          <a:xfrm>
            <a:off x="560918" y="14334577"/>
            <a:ext cx="606216" cy="561842"/>
          </a:xfrm>
          <a:prstGeom prst="rect">
            <a:avLst/>
          </a:prstGeom>
        </xdr:spPr>
      </xdr:pic>
      <xdr:pic>
        <xdr:nvPicPr>
          <xdr:cNvPr id="12" name="Afbeelding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480084" y="14322423"/>
            <a:ext cx="644241" cy="641818"/>
          </a:xfrm>
          <a:prstGeom prst="rect">
            <a:avLst/>
          </a:prstGeom>
        </xdr:spPr>
      </xdr:pic>
      <xdr:pic>
        <xdr:nvPicPr>
          <xdr:cNvPr id="15" name="Afbeelding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268043" y="14403651"/>
            <a:ext cx="1241586" cy="473868"/>
          </a:xfrm>
          <a:prstGeom prst="rect">
            <a:avLst/>
          </a:prstGeom>
        </xdr:spPr>
      </xdr:pic>
      <xdr:pic>
        <xdr:nvPicPr>
          <xdr:cNvPr id="59" name="Afbeelding 58" descr="http://www.skpo.nl/images/site/logo.png">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238250" y="14477999"/>
            <a:ext cx="964657" cy="4095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Afbeelding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438774" y="14420850"/>
            <a:ext cx="1974115" cy="438151"/>
          </a:xfrm>
          <a:prstGeom prst="rect">
            <a:avLst/>
          </a:prstGeom>
        </xdr:spPr>
      </xdr:pic>
      <xdr:pic>
        <xdr:nvPicPr>
          <xdr:cNvPr id="60" name="Afbeelding 59" descr="https://ronduitonderwijs.nl/vendors/webflow/images/Logo-ronduit.png">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8896351" y="14379396"/>
            <a:ext cx="1295400" cy="5748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5" name="Afbeelding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400925" y="14420850"/>
            <a:ext cx="1403111" cy="505206"/>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xdr:row>
      <xdr:rowOff>152399</xdr:rowOff>
    </xdr:from>
    <xdr:to>
      <xdr:col>9</xdr:col>
      <xdr:colOff>19050</xdr:colOff>
      <xdr:row>7</xdr:row>
      <xdr:rowOff>66675</xdr:rowOff>
    </xdr:to>
    <xdr:sp macro="" textlink="">
      <xdr:nvSpPr>
        <xdr:cNvPr id="4" name="Afgeronde rechthoek 3">
          <a:extLst>
            <a:ext uri="{FF2B5EF4-FFF2-40B4-BE49-F238E27FC236}">
              <a16:creationId xmlns:a16="http://schemas.microsoft.com/office/drawing/2014/main" id="{00000000-0008-0000-0100-000004000000}"/>
            </a:ext>
          </a:extLst>
        </xdr:cNvPr>
        <xdr:cNvSpPr/>
      </xdr:nvSpPr>
      <xdr:spPr>
        <a:xfrm>
          <a:off x="190500" y="2095499"/>
          <a:ext cx="15059025" cy="333376"/>
        </a:xfrm>
        <a:prstGeom prst="roundRect">
          <a:avLst/>
        </a:prstGeom>
        <a:solidFill>
          <a:srgbClr val="002060"/>
        </a:solidFill>
        <a:ln>
          <a:solidFill>
            <a:schemeClr val="bg1"/>
          </a:solidFill>
        </a:ln>
        <a:scene3d>
          <a:camera prst="orthographicFront"/>
          <a:lightRig rig="twoPt" dir="t"/>
        </a:scene3d>
        <a:sp3d contourW="19050" prstMaterial="dkEdge">
          <a:bevelT w="114300" prst="artDeco"/>
          <a:bevelB prst="convex"/>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l-NL" sz="1400">
              <a:solidFill>
                <a:schemeClr val="bg1"/>
              </a:solidFill>
              <a:latin typeface="Arial Rounded MT Bold" panose="020F0704030504030204" pitchFamily="34" charset="0"/>
              <a:ea typeface="+mn-ea"/>
              <a:cs typeface="+mn-cs"/>
            </a:rPr>
            <a:t>VOORBLAD</a:t>
          </a:r>
        </a:p>
      </xdr:txBody>
    </xdr:sp>
    <xdr:clientData/>
  </xdr:twoCellAnchor>
  <xdr:twoCellAnchor>
    <xdr:from>
      <xdr:col>7</xdr:col>
      <xdr:colOff>2085816</xdr:colOff>
      <xdr:row>3</xdr:row>
      <xdr:rowOff>1095378</xdr:rowOff>
    </xdr:from>
    <xdr:to>
      <xdr:col>8</xdr:col>
      <xdr:colOff>88045</xdr:colOff>
      <xdr:row>3</xdr:row>
      <xdr:rowOff>1677460</xdr:rowOff>
    </xdr:to>
    <xdr:pic>
      <xdr:nvPicPr>
        <xdr:cNvPr id="7" name="Afbeelding 6" descr="https://www.shareicon.net/data/512x512/2017/03/06/880370_blue_512x512.png">
          <a:hlinkClick xmlns:r="http://schemas.openxmlformats.org/officeDocument/2006/relationships" r:id="rId1"/>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75387" y="1095378"/>
          <a:ext cx="587587" cy="582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1428750</xdr:colOff>
      <xdr:row>3</xdr:row>
      <xdr:rowOff>1095377</xdr:rowOff>
    </xdr:from>
    <xdr:to>
      <xdr:col>7</xdr:col>
      <xdr:colOff>2016337</xdr:colOff>
      <xdr:row>3</xdr:row>
      <xdr:rowOff>1677459</xdr:rowOff>
    </xdr:to>
    <xdr:pic>
      <xdr:nvPicPr>
        <xdr:cNvPr id="8" name="Afbeelding 7" descr="https://www.shareicon.net/data/512x512/2017/03/06/880370_blue_512x512.png">
          <a:hlinkClick xmlns:r="http://schemas.openxmlformats.org/officeDocument/2006/relationships" r:id="rId3"/>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0800000">
          <a:off x="10518321" y="1095377"/>
          <a:ext cx="587587" cy="582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2000251</xdr:colOff>
      <xdr:row>4</xdr:row>
      <xdr:rowOff>350043</xdr:rowOff>
    </xdr:from>
    <xdr:to>
      <xdr:col>8</xdr:col>
      <xdr:colOff>2540251</xdr:colOff>
      <xdr:row>5</xdr:row>
      <xdr:rowOff>51843</xdr:rowOff>
    </xdr:to>
    <xdr:pic macro="[0]!Printen">
      <xdr:nvPicPr>
        <xdr:cNvPr id="9" name="Afbeelding 8" descr="http://2.bp.blogspot.com/_0gsrsKCjjC8/SMkj1qtQW8I/AAAAAAAAALU/wMGQaOr6FKM/s320/080911_assignment2_pictogram_printer_bw.gif">
          <a:extLst>
            <a:ext uri="{FF2B5EF4-FFF2-40B4-BE49-F238E27FC236}">
              <a16:creationId xmlns:a16="http://schemas.microsoft.com/office/drawing/2014/main" id="{00000000-0008-0000-0100-000009000000}"/>
            </a:ext>
          </a:extLst>
        </xdr:cNvPr>
        <xdr:cNvPicPr preferRelativeResize="0">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649451" y="1454943"/>
          <a:ext cx="540000" cy="540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266700</xdr:colOff>
      <xdr:row>2</xdr:row>
      <xdr:rowOff>640</xdr:rowOff>
    </xdr:from>
    <xdr:to>
      <xdr:col>1</xdr:col>
      <xdr:colOff>533400</xdr:colOff>
      <xdr:row>3</xdr:row>
      <xdr:rowOff>21931</xdr:rowOff>
    </xdr:to>
    <xdr:pic>
      <xdr:nvPicPr>
        <xdr:cNvPr id="19" name="Afbeelding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7200" y="495940"/>
          <a:ext cx="266700" cy="268941"/>
        </a:xfrm>
        <a:prstGeom prst="rect">
          <a:avLst/>
        </a:prstGeom>
      </xdr:spPr>
    </xdr:pic>
    <xdr:clientData/>
  </xdr:twoCellAnchor>
  <xdr:twoCellAnchor editAs="oneCell">
    <xdr:from>
      <xdr:col>8</xdr:col>
      <xdr:colOff>1285875</xdr:colOff>
      <xdr:row>4</xdr:row>
      <xdr:rowOff>333375</xdr:rowOff>
    </xdr:from>
    <xdr:to>
      <xdr:col>8</xdr:col>
      <xdr:colOff>1852852</xdr:colOff>
      <xdr:row>5</xdr:row>
      <xdr:rowOff>62152</xdr:rowOff>
    </xdr:to>
    <xdr:pic macro="[0]!Afwegingskader">
      <xdr:nvPicPr>
        <xdr:cNvPr id="2" name="Afbeelding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6"/>
        <a:stretch>
          <a:fillRect/>
        </a:stretch>
      </xdr:blipFill>
      <xdr:spPr>
        <a:xfrm>
          <a:off x="13935075" y="1438275"/>
          <a:ext cx="566977" cy="566977"/>
        </a:xfrm>
        <a:prstGeom prst="rect">
          <a:avLst/>
        </a:prstGeom>
      </xdr:spPr>
    </xdr:pic>
    <xdr:clientData/>
  </xdr:twoCellAnchor>
  <xdr:twoCellAnchor editAs="oneCell">
    <xdr:from>
      <xdr:col>1</xdr:col>
      <xdr:colOff>200025</xdr:colOff>
      <xdr:row>59</xdr:row>
      <xdr:rowOff>133350</xdr:rowOff>
    </xdr:from>
    <xdr:to>
      <xdr:col>7</xdr:col>
      <xdr:colOff>1304925</xdr:colOff>
      <xdr:row>62</xdr:row>
      <xdr:rowOff>78160</xdr:rowOff>
    </xdr:to>
    <xdr:pic>
      <xdr:nvPicPr>
        <xdr:cNvPr id="12" name="Afbeelding 11">
          <a:extLst>
            <a:ext uri="{FF2B5EF4-FFF2-40B4-BE49-F238E27FC236}">
              <a16:creationId xmlns:a16="http://schemas.microsoft.com/office/drawing/2014/main" id="{00000000-0008-0000-0100-00000C000000}"/>
            </a:ext>
          </a:extLst>
        </xdr:cNvPr>
        <xdr:cNvPicPr>
          <a:picLocks noChangeAspect="1"/>
        </xdr:cNvPicPr>
      </xdr:nvPicPr>
      <xdr:blipFill rotWithShape="1">
        <a:blip xmlns:r="http://schemas.openxmlformats.org/officeDocument/2006/relationships" r:embed="rId7"/>
        <a:srcRect r="6760"/>
        <a:stretch/>
      </xdr:blipFill>
      <xdr:spPr>
        <a:xfrm>
          <a:off x="390525" y="19240500"/>
          <a:ext cx="10982325" cy="640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10583</xdr:colOff>
      <xdr:row>5</xdr:row>
      <xdr:rowOff>0</xdr:rowOff>
    </xdr:from>
    <xdr:to>
      <xdr:col>20</xdr:col>
      <xdr:colOff>201083</xdr:colOff>
      <xdr:row>7</xdr:row>
      <xdr:rowOff>66674</xdr:rowOff>
    </xdr:to>
    <xdr:sp macro="" textlink="">
      <xdr:nvSpPr>
        <xdr:cNvPr id="3" name="Afgeronde rechthoek 2">
          <a:extLst>
            <a:ext uri="{FF2B5EF4-FFF2-40B4-BE49-F238E27FC236}">
              <a16:creationId xmlns:a16="http://schemas.microsoft.com/office/drawing/2014/main" id="{00000000-0008-0000-0200-000003000000}"/>
            </a:ext>
          </a:extLst>
        </xdr:cNvPr>
        <xdr:cNvSpPr/>
      </xdr:nvSpPr>
      <xdr:spPr>
        <a:xfrm>
          <a:off x="158750" y="1524000"/>
          <a:ext cx="17716500" cy="426507"/>
        </a:xfrm>
        <a:prstGeom prst="roundRect">
          <a:avLst/>
        </a:prstGeom>
        <a:solidFill>
          <a:srgbClr val="00206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800">
              <a:latin typeface="Arial" panose="020B0604020202020204" pitchFamily="34" charset="0"/>
              <a:cs typeface="Arial" panose="020B0604020202020204" pitchFamily="34" charset="0"/>
            </a:rPr>
            <a:t>AFWEGINGSKADER</a:t>
          </a:r>
          <a:r>
            <a:rPr lang="nl-NL" sz="1800" baseline="0">
              <a:latin typeface="Arial" panose="020B0604020202020204" pitchFamily="34" charset="0"/>
              <a:cs typeface="Arial" panose="020B0604020202020204" pitchFamily="34" charset="0"/>
            </a:rPr>
            <a:t> - WEGINGSFACTOREN</a:t>
          </a:r>
          <a:endParaRPr lang="nl-NL" sz="1800">
            <a:latin typeface="Arial" panose="020B0604020202020204" pitchFamily="34" charset="0"/>
            <a:cs typeface="Arial" panose="020B0604020202020204" pitchFamily="34" charset="0"/>
          </a:endParaRPr>
        </a:p>
      </xdr:txBody>
    </xdr:sp>
    <xdr:clientData/>
  </xdr:twoCellAnchor>
  <xdr:twoCellAnchor editAs="oneCell">
    <xdr:from>
      <xdr:col>8</xdr:col>
      <xdr:colOff>33724</xdr:colOff>
      <xdr:row>9</xdr:row>
      <xdr:rowOff>26877</xdr:rowOff>
    </xdr:from>
    <xdr:to>
      <xdr:col>8</xdr:col>
      <xdr:colOff>544730</xdr:colOff>
      <xdr:row>9</xdr:row>
      <xdr:rowOff>537883</xdr:rowOff>
    </xdr:to>
    <xdr:pic>
      <xdr:nvPicPr>
        <xdr:cNvPr id="4" name="Afbeelding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79665" y="3523112"/>
          <a:ext cx="511006" cy="511006"/>
        </a:xfrm>
        <a:prstGeom prst="rect">
          <a:avLst/>
        </a:prstGeom>
        <a:solidFill>
          <a:schemeClr val="bg1"/>
        </a:solidFill>
      </xdr:spPr>
    </xdr:pic>
    <xdr:clientData/>
  </xdr:twoCellAnchor>
  <xdr:twoCellAnchor editAs="oneCell">
    <xdr:from>
      <xdr:col>13</xdr:col>
      <xdr:colOff>33709</xdr:colOff>
      <xdr:row>9</xdr:row>
      <xdr:rowOff>11205</xdr:rowOff>
    </xdr:from>
    <xdr:to>
      <xdr:col>13</xdr:col>
      <xdr:colOff>571503</xdr:colOff>
      <xdr:row>9</xdr:row>
      <xdr:rowOff>547754</xdr:rowOff>
    </xdr:to>
    <xdr:pic>
      <xdr:nvPicPr>
        <xdr:cNvPr id="6" name="Afbeelding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68827" y="3507440"/>
          <a:ext cx="537794" cy="536549"/>
        </a:xfrm>
        <a:prstGeom prst="rect">
          <a:avLst/>
        </a:prstGeom>
      </xdr:spPr>
    </xdr:pic>
    <xdr:clientData/>
  </xdr:twoCellAnchor>
  <xdr:twoCellAnchor editAs="oneCell">
    <xdr:from>
      <xdr:col>14</xdr:col>
      <xdr:colOff>4334934</xdr:colOff>
      <xdr:row>3</xdr:row>
      <xdr:rowOff>191559</xdr:rowOff>
    </xdr:from>
    <xdr:to>
      <xdr:col>20</xdr:col>
      <xdr:colOff>154767</xdr:colOff>
      <xdr:row>4</xdr:row>
      <xdr:rowOff>107142</xdr:rowOff>
    </xdr:to>
    <xdr:pic macro="[0]!Printen">
      <xdr:nvPicPr>
        <xdr:cNvPr id="12" name="Afbeelding 11" descr="http://2.bp.blogspot.com/_0gsrsKCjjC8/SMkj1qtQW8I/AAAAAAAAALU/wMGQaOr6FKM/s320/080911_assignment2_pictogram_printer_bw.gif">
          <a:extLst>
            <a:ext uri="{FF2B5EF4-FFF2-40B4-BE49-F238E27FC236}">
              <a16:creationId xmlns:a16="http://schemas.microsoft.com/office/drawing/2014/main" id="{00000000-0008-0000-0200-00000C000000}"/>
            </a:ext>
          </a:extLst>
        </xdr:cNvPr>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288934" y="2837392"/>
          <a:ext cx="540000" cy="540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3622675</xdr:colOff>
      <xdr:row>3</xdr:row>
      <xdr:rowOff>188384</xdr:rowOff>
    </xdr:from>
    <xdr:to>
      <xdr:col>14</xdr:col>
      <xdr:colOff>4162675</xdr:colOff>
      <xdr:row>4</xdr:row>
      <xdr:rowOff>103967</xdr:rowOff>
    </xdr:to>
    <xdr:pic macro="[0]!Ganaarwegingsfactor">
      <xdr:nvPicPr>
        <xdr:cNvPr id="23" name="Afbeelding 22" descr="https://www.shareicon.net/data/512x512/2017/03/06/880370_blue_512x512.png">
          <a:hlinkClick xmlns:r="http://schemas.openxmlformats.org/officeDocument/2006/relationships" r:id="rId4"/>
          <a:extLst>
            <a:ext uri="{FF2B5EF4-FFF2-40B4-BE49-F238E27FC236}">
              <a16:creationId xmlns:a16="http://schemas.microsoft.com/office/drawing/2014/main" id="{00000000-0008-0000-0200-000017000000}"/>
            </a:ext>
          </a:extLst>
        </xdr:cNvPr>
        <xdr:cNvPicPr preferRelativeResize="0">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240499" y="2082178"/>
          <a:ext cx="540000" cy="54311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2942633</xdr:colOff>
      <xdr:row>3</xdr:row>
      <xdr:rowOff>181782</xdr:rowOff>
    </xdr:from>
    <xdr:to>
      <xdr:col>14</xdr:col>
      <xdr:colOff>3482633</xdr:colOff>
      <xdr:row>4</xdr:row>
      <xdr:rowOff>97365</xdr:rowOff>
    </xdr:to>
    <xdr:pic>
      <xdr:nvPicPr>
        <xdr:cNvPr id="24" name="Afbeelding 23" descr="https://www.shareicon.net/data/512x512/2017/03/06/880370_blue_512x512.png">
          <a:hlinkClick xmlns:r="http://schemas.openxmlformats.org/officeDocument/2006/relationships" r:id="rId6"/>
          <a:extLst>
            <a:ext uri="{FF2B5EF4-FFF2-40B4-BE49-F238E27FC236}">
              <a16:creationId xmlns:a16="http://schemas.microsoft.com/office/drawing/2014/main" id="{00000000-0008-0000-0200-000018000000}"/>
            </a:ext>
          </a:extLst>
        </xdr:cNvPr>
        <xdr:cNvPicPr preferRelativeResize="0">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10800000">
          <a:off x="15560457" y="2075576"/>
          <a:ext cx="540000" cy="54311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87842</xdr:colOff>
      <xdr:row>1</xdr:row>
      <xdr:rowOff>27515</xdr:rowOff>
    </xdr:from>
    <xdr:to>
      <xdr:col>2</xdr:col>
      <xdr:colOff>296333</xdr:colOff>
      <xdr:row>1</xdr:row>
      <xdr:rowOff>222250</xdr:rowOff>
    </xdr:to>
    <xdr:pic>
      <xdr:nvPicPr>
        <xdr:cNvPr id="25" name="Afbeelding 24">
          <a:extLst>
            <a:ext uri="{FF2B5EF4-FFF2-40B4-BE49-F238E27FC236}">
              <a16:creationId xmlns:a16="http://schemas.microsoft.com/office/drawing/2014/main" id="{00000000-0008-0000-0200-000019000000}"/>
            </a:ext>
          </a:extLst>
        </xdr:cNvPr>
        <xdr:cNvPicPr preferRelativeResize="0">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68842" y="514348"/>
          <a:ext cx="208491" cy="194735"/>
        </a:xfrm>
        <a:prstGeom prst="rect">
          <a:avLst/>
        </a:prstGeom>
        <a:ln>
          <a:noFill/>
        </a:ln>
      </xdr:spPr>
    </xdr:pic>
    <xdr:clientData/>
  </xdr:twoCellAnchor>
  <mc:AlternateContent xmlns:mc="http://schemas.openxmlformats.org/markup-compatibility/2006">
    <mc:Choice xmlns:a14="http://schemas.microsoft.com/office/drawing/2010/main" Requires="a14">
      <xdr:twoCellAnchor editAs="oneCell">
        <xdr:from>
          <xdr:col>8</xdr:col>
          <xdr:colOff>219075</xdr:colOff>
          <xdr:row>2</xdr:row>
          <xdr:rowOff>974911</xdr:rowOff>
        </xdr:from>
        <xdr:to>
          <xdr:col>9</xdr:col>
          <xdr:colOff>2238375</xdr:colOff>
          <xdr:row>4</xdr:row>
          <xdr:rowOff>3921</xdr:rowOff>
        </xdr:to>
        <xdr:pic>
          <xdr:nvPicPr>
            <xdr:cNvPr id="29" name="Afbeelding 28">
              <a:extLst>
                <a:ext uri="{FF2B5EF4-FFF2-40B4-BE49-F238E27FC236}">
                  <a16:creationId xmlns:a16="http://schemas.microsoft.com/office/drawing/2014/main" id="{00000000-0008-0000-0200-00001D000000}"/>
                </a:ext>
              </a:extLst>
            </xdr:cNvPr>
            <xdr:cNvPicPr>
              <a:picLocks noChangeAspect="1" noChangeArrowheads="1"/>
              <a:extLst>
                <a:ext uri="{84589F7E-364E-4C9E-8A38-B11213B215E9}">
                  <a14:cameraTool cellRange="'Gegevensblad tabellen'!$G$2:$I$6" spid="_x0000_s12726"/>
                </a:ext>
              </a:extLst>
            </xdr:cNvPicPr>
          </xdr:nvPicPr>
          <xdr:blipFill>
            <a:blip xmlns:r="http://schemas.openxmlformats.org/officeDocument/2006/relationships" r:embed="rId8"/>
            <a:srcRect/>
            <a:stretch>
              <a:fillRect/>
            </a:stretch>
          </xdr:blipFill>
          <xdr:spPr bwMode="auto">
            <a:xfrm>
              <a:off x="6965016" y="1467970"/>
              <a:ext cx="2590800" cy="10572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1314450</xdr:colOff>
      <xdr:row>41</xdr:row>
      <xdr:rowOff>57149</xdr:rowOff>
    </xdr:from>
    <xdr:to>
      <xdr:col>3</xdr:col>
      <xdr:colOff>1743075</xdr:colOff>
      <xdr:row>41</xdr:row>
      <xdr:rowOff>389296</xdr:rowOff>
    </xdr:to>
    <xdr:grpSp>
      <xdr:nvGrpSpPr>
        <xdr:cNvPr id="14" name="Groep 13">
          <a:hlinkClick xmlns:r="http://schemas.openxmlformats.org/officeDocument/2006/relationships" r:id="rId9"/>
          <a:extLst>
            <a:ext uri="{FF2B5EF4-FFF2-40B4-BE49-F238E27FC236}">
              <a16:creationId xmlns:a16="http://schemas.microsoft.com/office/drawing/2014/main" id="{00000000-0008-0000-0200-00000E000000}"/>
            </a:ext>
          </a:extLst>
        </xdr:cNvPr>
        <xdr:cNvGrpSpPr/>
      </xdr:nvGrpSpPr>
      <xdr:grpSpPr>
        <a:xfrm>
          <a:off x="2031626" y="9761443"/>
          <a:ext cx="428625" cy="154347"/>
          <a:chOff x="3979332" y="10700767"/>
          <a:chExt cx="635001" cy="640122"/>
        </a:xfrm>
      </xdr:grpSpPr>
      <xdr:pic>
        <xdr:nvPicPr>
          <xdr:cNvPr id="15" name="Afbeelding 14" descr="https://www.liander.nl/sites/default/files/Icoon%20-%20De%20kosten%20van%20een%20aansluiting.png">
            <a:hlinkClick xmlns:r="http://schemas.openxmlformats.org/officeDocument/2006/relationships" r:id="rId9"/>
            <a:extLst>
              <a:ext uri="{FF2B5EF4-FFF2-40B4-BE49-F238E27FC236}">
                <a16:creationId xmlns:a16="http://schemas.microsoft.com/office/drawing/2014/main" id="{00000000-0008-0000-0200-00000F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5460" t="12106" r="10806" b="12227"/>
          <a:stretch/>
        </xdr:blipFill>
        <xdr:spPr bwMode="auto">
          <a:xfrm>
            <a:off x="3979332" y="10700767"/>
            <a:ext cx="635001" cy="64012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Afbeelding 15">
            <a:extLst>
              <a:ext uri="{FF2B5EF4-FFF2-40B4-BE49-F238E27FC236}">
                <a16:creationId xmlns:a16="http://schemas.microsoft.com/office/drawing/2014/main" id="{00000000-0008-0000-0200-000010000000}"/>
              </a:ext>
            </a:extLst>
          </xdr:cNvPr>
          <xdr:cNvPicPr>
            <a:picLocks/>
          </xdr:cNvPicPr>
        </xdr:nvPicPr>
        <xdr:blipFill>
          <a:blip xmlns:r="http://schemas.openxmlformats.org/officeDocument/2006/relationships" r:embed="rId11"/>
          <a:stretch>
            <a:fillRect/>
          </a:stretch>
        </xdr:blipFill>
        <xdr:spPr>
          <a:xfrm>
            <a:off x="4392082" y="11081767"/>
            <a:ext cx="190501" cy="189483"/>
          </a:xfrm>
          <a:prstGeom prst="rect">
            <a:avLst/>
          </a:prstGeom>
          <a:ln>
            <a:noFill/>
          </a:ln>
        </xdr:spPr>
      </xdr:pic>
    </xdr:grpSp>
    <xdr:clientData/>
  </xdr:twoCellAnchor>
  <xdr:twoCellAnchor editAs="oneCell">
    <xdr:from>
      <xdr:col>1</xdr:col>
      <xdr:colOff>171450</xdr:colOff>
      <xdr:row>76</xdr:row>
      <xdr:rowOff>161925</xdr:rowOff>
    </xdr:from>
    <xdr:to>
      <xdr:col>9</xdr:col>
      <xdr:colOff>3955677</xdr:colOff>
      <xdr:row>79</xdr:row>
      <xdr:rowOff>106735</xdr:rowOff>
    </xdr:to>
    <xdr:pic>
      <xdr:nvPicPr>
        <xdr:cNvPr id="5" name="Afbeelding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12"/>
        <a:srcRect r="6925"/>
        <a:stretch/>
      </xdr:blipFill>
      <xdr:spPr>
        <a:xfrm>
          <a:off x="317126" y="27212925"/>
          <a:ext cx="10955992" cy="6395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7</xdr:row>
      <xdr:rowOff>0</xdr:rowOff>
    </xdr:from>
    <xdr:to>
      <xdr:col>10</xdr:col>
      <xdr:colOff>9525</xdr:colOff>
      <xdr:row>9</xdr:row>
      <xdr:rowOff>85724</xdr:rowOff>
    </xdr:to>
    <xdr:sp macro="" textlink="">
      <xdr:nvSpPr>
        <xdr:cNvPr id="3" name="Afgeronde rechthoek 2">
          <a:extLst>
            <a:ext uri="{FF2B5EF4-FFF2-40B4-BE49-F238E27FC236}">
              <a16:creationId xmlns:a16="http://schemas.microsoft.com/office/drawing/2014/main" id="{00000000-0008-0000-0300-000003000000}"/>
            </a:ext>
          </a:extLst>
        </xdr:cNvPr>
        <xdr:cNvSpPr/>
      </xdr:nvSpPr>
      <xdr:spPr>
        <a:xfrm>
          <a:off x="266700" y="1352549"/>
          <a:ext cx="10106025" cy="409575"/>
        </a:xfrm>
        <a:prstGeom prst="roundRect">
          <a:avLst/>
        </a:prstGeom>
        <a:solidFill>
          <a:srgbClr val="00206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800">
              <a:solidFill>
                <a:schemeClr val="bg1"/>
              </a:solidFill>
              <a:latin typeface="Arial Rounded MT Bold" panose="020F0704030504030204" pitchFamily="34" charset="0"/>
              <a:cs typeface="Arial" panose="020B0604020202020204" pitchFamily="34" charset="0"/>
            </a:rPr>
            <a:t>WEGINGSFACTOR</a:t>
          </a:r>
        </a:p>
      </xdr:txBody>
    </xdr:sp>
    <xdr:clientData/>
  </xdr:twoCellAnchor>
  <xdr:twoCellAnchor editAs="oneCell">
    <xdr:from>
      <xdr:col>1</xdr:col>
      <xdr:colOff>66676</xdr:colOff>
      <xdr:row>1</xdr:row>
      <xdr:rowOff>28576</xdr:rowOff>
    </xdr:from>
    <xdr:to>
      <xdr:col>1</xdr:col>
      <xdr:colOff>255588</xdr:colOff>
      <xdr:row>1</xdr:row>
      <xdr:rowOff>219075</xdr:rowOff>
    </xdr:to>
    <xdr:pic>
      <xdr:nvPicPr>
        <xdr:cNvPr id="7" name="Afbeelding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6" y="190501"/>
          <a:ext cx="188912" cy="190499"/>
        </a:xfrm>
        <a:prstGeom prst="rect">
          <a:avLst/>
        </a:prstGeom>
      </xdr:spPr>
    </xdr:pic>
    <xdr:clientData/>
  </xdr:twoCellAnchor>
  <xdr:twoCellAnchor editAs="oneCell">
    <xdr:from>
      <xdr:col>9</xdr:col>
      <xdr:colOff>409575</xdr:colOff>
      <xdr:row>3</xdr:row>
      <xdr:rowOff>1257299</xdr:rowOff>
    </xdr:from>
    <xdr:to>
      <xdr:col>9</xdr:col>
      <xdr:colOff>949575</xdr:colOff>
      <xdr:row>6</xdr:row>
      <xdr:rowOff>44699</xdr:rowOff>
    </xdr:to>
    <xdr:pic macro="[0]!Printen">
      <xdr:nvPicPr>
        <xdr:cNvPr id="8" name="Afbeelding 7" descr="http://2.bp.blogspot.com/_0gsrsKCjjC8/SMkj1qtQW8I/AAAAAAAAALU/wMGQaOr6FKM/s320/080911_assignment2_pictogram_printer_bw.gif">
          <a:extLst>
            <a:ext uri="{FF2B5EF4-FFF2-40B4-BE49-F238E27FC236}">
              <a16:creationId xmlns:a16="http://schemas.microsoft.com/office/drawing/2014/main" id="{00000000-0008-0000-0300-000008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34625" y="1666874"/>
          <a:ext cx="540000" cy="540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381000</xdr:colOff>
      <xdr:row>3</xdr:row>
      <xdr:rowOff>1266825</xdr:rowOff>
    </xdr:from>
    <xdr:to>
      <xdr:col>9</xdr:col>
      <xdr:colOff>311400</xdr:colOff>
      <xdr:row>6</xdr:row>
      <xdr:rowOff>54225</xdr:rowOff>
    </xdr:to>
    <xdr:pic macro="[0]!printpdf">
      <xdr:nvPicPr>
        <xdr:cNvPr id="9" name="Afbeelding 8" descr="http://www.publichealthsystems.org/sites/default/files/uploads/images/AdobePDFIcon.png">
          <a:extLst>
            <a:ext uri="{FF2B5EF4-FFF2-40B4-BE49-F238E27FC236}">
              <a16:creationId xmlns:a16="http://schemas.microsoft.com/office/drawing/2014/main" id="{00000000-0008-0000-0300-000009000000}"/>
            </a:ext>
          </a:extLst>
        </xdr:cNvPr>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96450" y="1676400"/>
          <a:ext cx="540000" cy="540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2419349</xdr:colOff>
      <xdr:row>3</xdr:row>
      <xdr:rowOff>1228724</xdr:rowOff>
    </xdr:from>
    <xdr:to>
      <xdr:col>6</xdr:col>
      <xdr:colOff>2959349</xdr:colOff>
      <xdr:row>6</xdr:row>
      <xdr:rowOff>16124</xdr:rowOff>
    </xdr:to>
    <xdr:pic macro="[0]!terug">
      <xdr:nvPicPr>
        <xdr:cNvPr id="12" name="Afbeelding 11">
          <a:extLst>
            <a:ext uri="{FF2B5EF4-FFF2-40B4-BE49-F238E27FC236}">
              <a16:creationId xmlns:a16="http://schemas.microsoft.com/office/drawing/2014/main" id="{00000000-0008-0000-0300-00000C000000}"/>
            </a:ext>
          </a:extLst>
        </xdr:cNvPr>
        <xdr:cNvPicPr preferRelativeResize="0">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7743824" y="1638299"/>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350309</xdr:colOff>
      <xdr:row>3</xdr:row>
      <xdr:rowOff>1266826</xdr:rowOff>
    </xdr:from>
    <xdr:to>
      <xdr:col>8</xdr:col>
      <xdr:colOff>280709</xdr:colOff>
      <xdr:row>6</xdr:row>
      <xdr:rowOff>73276</xdr:rowOff>
    </xdr:to>
    <xdr:pic>
      <xdr:nvPicPr>
        <xdr:cNvPr id="13" name="Afbeelding 12" descr="https://www.shareicon.net/data/512x512/2017/03/06/880370_blue_512x512.png">
          <a:hlinkClick xmlns:r="http://schemas.openxmlformats.org/officeDocument/2006/relationships" r:id="rId5"/>
          <a:extLst>
            <a:ext uri="{FF2B5EF4-FFF2-40B4-BE49-F238E27FC236}">
              <a16:creationId xmlns:a16="http://schemas.microsoft.com/office/drawing/2014/main" id="{00000000-0008-0000-0300-00000D000000}"/>
            </a:ext>
          </a:extLst>
        </xdr:cNvPr>
        <xdr:cNvPicPr preferRelativeResize="0">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056159" y="1676401"/>
          <a:ext cx="540000" cy="540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3131826</xdr:colOff>
      <xdr:row>3</xdr:row>
      <xdr:rowOff>1270807</xdr:rowOff>
    </xdr:from>
    <xdr:to>
      <xdr:col>7</xdr:col>
      <xdr:colOff>290451</xdr:colOff>
      <xdr:row>6</xdr:row>
      <xdr:rowOff>77257</xdr:rowOff>
    </xdr:to>
    <xdr:pic macro="[0]!Afwegingskader">
      <xdr:nvPicPr>
        <xdr:cNvPr id="14" name="Afbeelding 13" descr="https://www.shareicon.net/data/512x512/2017/03/06/880370_blue_512x512.png">
          <a:extLst>
            <a:ext uri="{FF2B5EF4-FFF2-40B4-BE49-F238E27FC236}">
              <a16:creationId xmlns:a16="http://schemas.microsoft.com/office/drawing/2014/main" id="{00000000-0008-0000-0300-00000E000000}"/>
            </a:ext>
          </a:extLst>
        </xdr:cNvPr>
        <xdr:cNvPicPr preferRelativeResize="0">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rot="10800000">
          <a:off x="8456301" y="1680382"/>
          <a:ext cx="540000" cy="540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26</xdr:row>
      <xdr:rowOff>38100</xdr:rowOff>
    </xdr:from>
    <xdr:to>
      <xdr:col>9</xdr:col>
      <xdr:colOff>932507</xdr:colOff>
      <xdr:row>28</xdr:row>
      <xdr:rowOff>316285</xdr:rowOff>
    </xdr:to>
    <xdr:pic>
      <xdr:nvPicPr>
        <xdr:cNvPr id="4" name="Afbeelding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7"/>
        <a:stretch>
          <a:fillRect/>
        </a:stretch>
      </xdr:blipFill>
      <xdr:spPr>
        <a:xfrm>
          <a:off x="361950" y="9753600"/>
          <a:ext cx="11095682" cy="6401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1</xdr:col>
          <xdr:colOff>114300</xdr:colOff>
          <xdr:row>11</xdr:row>
          <xdr:rowOff>0</xdr:rowOff>
        </xdr:from>
        <xdr:ext cx="15063107" cy="14487525"/>
        <xdr:pic>
          <xdr:nvPicPr>
            <xdr:cNvPr id="3" name="Afbeelding 2">
              <a:extLst>
                <a:ext uri="{FF2B5EF4-FFF2-40B4-BE49-F238E27FC236}">
                  <a16:creationId xmlns:a16="http://schemas.microsoft.com/office/drawing/2014/main" id="{00000000-0008-0000-0500-000003000000}"/>
                </a:ext>
              </a:extLst>
            </xdr:cNvPr>
            <xdr:cNvPicPr>
              <a:picLocks noChangeAspect="1" noChangeArrowheads="1"/>
              <a:extLst>
                <a:ext uri="{84589F7E-364E-4C9E-8A38-B11213B215E9}">
                  <a14:cameraTool cellRange="'1. Voorblad'!$B$11:$I$53" spid="_x0000_s18690"/>
                </a:ext>
              </a:extLst>
            </xdr:cNvPicPr>
          </xdr:nvPicPr>
          <xdr:blipFill>
            <a:blip xmlns:r="http://schemas.openxmlformats.org/officeDocument/2006/relationships" r:embed="rId1"/>
            <a:srcRect/>
            <a:stretch>
              <a:fillRect/>
            </a:stretch>
          </xdr:blipFill>
          <xdr:spPr bwMode="auto">
            <a:xfrm>
              <a:off x="323850" y="3019425"/>
              <a:ext cx="15063107" cy="14487525"/>
            </a:xfrm>
            <a:prstGeom prst="rect">
              <a:avLst/>
            </a:prstGeom>
            <a:noFill/>
            <a:extLst>
              <a:ext uri="{909E8E84-426E-40DD-AFC4-6F175D3DCCD1}">
                <a14:hiddenFill>
                  <a:solidFill>
                    <a:srgbClr val="FFFFFF"/>
                  </a:solidFill>
                </a14:hiddenFill>
              </a:ext>
            </a:extLst>
          </xdr:spPr>
        </xdr:pic>
        <xdr:clientData/>
      </xdr:oneCellAnchor>
    </mc:Choice>
    <mc:Fallback/>
  </mc:AlternateContent>
  <xdr:oneCellAnchor>
    <xdr:from>
      <xdr:col>1</xdr:col>
      <xdr:colOff>106579</xdr:colOff>
      <xdr:row>7</xdr:row>
      <xdr:rowOff>161925</xdr:rowOff>
    </xdr:from>
    <xdr:ext cx="553560" cy="483054"/>
    <xdr:pic>
      <xdr:nvPicPr>
        <xdr:cNvPr id="6" name="Afbeelding 5">
          <a:hlinkClick xmlns:r="http://schemas.openxmlformats.org/officeDocument/2006/relationships" r:id="rId2"/>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7461" t="8777" r="7027" b="10971"/>
        <a:stretch/>
      </xdr:blipFill>
      <xdr:spPr>
        <a:xfrm>
          <a:off x="316129" y="2428875"/>
          <a:ext cx="553560" cy="483054"/>
        </a:xfrm>
        <a:prstGeom prst="rect">
          <a:avLst/>
        </a:prstGeom>
      </xdr:spPr>
    </xdr:pic>
    <xdr:clientData/>
  </xdr:oneCellAnchor>
  <xdr:twoCellAnchor>
    <xdr:from>
      <xdr:col>2</xdr:col>
      <xdr:colOff>76200</xdr:colOff>
      <xdr:row>8</xdr:row>
      <xdr:rowOff>28575</xdr:rowOff>
    </xdr:from>
    <xdr:to>
      <xdr:col>14</xdr:col>
      <xdr:colOff>390525</xdr:colOff>
      <xdr:row>10</xdr:row>
      <xdr:rowOff>19050</xdr:rowOff>
    </xdr:to>
    <xdr:sp macro="" textlink="">
      <xdr:nvSpPr>
        <xdr:cNvPr id="7" name="Afgeronde rechthoek 6">
          <a:extLst>
            <a:ext uri="{FF2B5EF4-FFF2-40B4-BE49-F238E27FC236}">
              <a16:creationId xmlns:a16="http://schemas.microsoft.com/office/drawing/2014/main" id="{00000000-0008-0000-0500-000007000000}"/>
            </a:ext>
          </a:extLst>
        </xdr:cNvPr>
        <xdr:cNvSpPr/>
      </xdr:nvSpPr>
      <xdr:spPr>
        <a:xfrm>
          <a:off x="895350" y="2505075"/>
          <a:ext cx="7629525" cy="352425"/>
        </a:xfrm>
        <a:prstGeom prst="roundRect">
          <a:avLst/>
        </a:prstGeom>
        <a:solidFill>
          <a:srgbClr val="002060"/>
        </a:solidFill>
        <a:ln>
          <a:solidFill>
            <a:schemeClr val="bg1"/>
          </a:solidFill>
        </a:ln>
        <a:scene3d>
          <a:camera prst="orthographicFront"/>
          <a:lightRig rig="twoPt" dir="t"/>
        </a:scene3d>
        <a:sp3d contourW="19050" prstMaterial="dkEdge">
          <a:bevelT w="114300" prst="artDeco"/>
          <a:bevelB prst="convex"/>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nl-NL" sz="1600">
              <a:solidFill>
                <a:schemeClr val="bg1"/>
              </a:solidFill>
              <a:latin typeface="Arial Rounded MT Bold" panose="020F0704030504030204" pitchFamily="34" charset="0"/>
              <a:ea typeface="+mn-ea"/>
              <a:cs typeface="+mn-cs"/>
            </a:rPr>
            <a:t>1. GEGEVENS</a:t>
          </a:r>
        </a:p>
        <a:p>
          <a:pPr marL="0" indent="0" algn="l"/>
          <a:endParaRPr lang="nl-NL" sz="1400">
            <a:solidFill>
              <a:schemeClr val="bg1"/>
            </a:solidFill>
            <a:latin typeface="Arial Rounded MT Bold" panose="020F0704030504030204" pitchFamily="34" charset="0"/>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xdr:col>
          <xdr:colOff>133351</xdr:colOff>
          <xdr:row>107</xdr:row>
          <xdr:rowOff>85725</xdr:rowOff>
        </xdr:from>
        <xdr:to>
          <xdr:col>25</xdr:col>
          <xdr:colOff>432253</xdr:colOff>
          <xdr:row>145</xdr:row>
          <xdr:rowOff>63500</xdr:rowOff>
        </xdr:to>
        <xdr:pic>
          <xdr:nvPicPr>
            <xdr:cNvPr id="10" name="Afbeelding 9">
              <a:extLst>
                <a:ext uri="{FF2B5EF4-FFF2-40B4-BE49-F238E27FC236}">
                  <a16:creationId xmlns:a16="http://schemas.microsoft.com/office/drawing/2014/main" id="{00000000-0008-0000-0500-00000A000000}"/>
                </a:ext>
              </a:extLst>
            </xdr:cNvPr>
            <xdr:cNvPicPr>
              <a:picLocks noChangeAspect="1" noChangeArrowheads="1"/>
              <a:extLst>
                <a:ext uri="{84589F7E-364E-4C9E-8A38-B11213B215E9}">
                  <a14:cameraTool cellRange="'Wegingsfactor W2'!$B$13:$K$22" spid="_x0000_s18691"/>
                </a:ext>
              </a:extLst>
            </xdr:cNvPicPr>
          </xdr:nvPicPr>
          <xdr:blipFill>
            <a:blip xmlns:r="http://schemas.openxmlformats.org/officeDocument/2006/relationships" r:embed="rId4"/>
            <a:srcRect/>
            <a:stretch>
              <a:fillRect/>
            </a:stretch>
          </xdr:blipFill>
          <xdr:spPr bwMode="auto">
            <a:xfrm>
              <a:off x="345018" y="18606558"/>
              <a:ext cx="15030902" cy="6010275"/>
            </a:xfrm>
            <a:prstGeom prst="rect">
              <a:avLst/>
            </a:prstGeom>
            <a:solidFill>
              <a:srgbClr val="0070C0"/>
            </a:solidFill>
            <a:extLst/>
          </xdr:spPr>
        </xdr:pic>
        <xdr:clientData/>
      </xdr:twoCellAnchor>
    </mc:Choice>
    <mc:Fallback/>
  </mc:AlternateContent>
  <xdr:oneCellAnchor>
    <xdr:from>
      <xdr:col>1</xdr:col>
      <xdr:colOff>142875</xdr:colOff>
      <xdr:row>104</xdr:row>
      <xdr:rowOff>28575</xdr:rowOff>
    </xdr:from>
    <xdr:ext cx="520815" cy="454479"/>
    <xdr:pic>
      <xdr:nvPicPr>
        <xdr:cNvPr id="12" name="Afbeelding 11">
          <a:hlinkClick xmlns:r="http://schemas.openxmlformats.org/officeDocument/2006/relationships" r:id="rId5"/>
          <a:extLst>
            <a:ext uri="{FF2B5EF4-FFF2-40B4-BE49-F238E27FC236}">
              <a16:creationId xmlns:a16="http://schemas.microsoft.com/office/drawing/2014/main" id="{00000000-0008-0000-0500-00000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7461" t="8777" r="7027" b="10971"/>
        <a:stretch/>
      </xdr:blipFill>
      <xdr:spPr>
        <a:xfrm>
          <a:off x="352425" y="18107025"/>
          <a:ext cx="520815" cy="454479"/>
        </a:xfrm>
        <a:prstGeom prst="rect">
          <a:avLst/>
        </a:prstGeom>
      </xdr:spPr>
    </xdr:pic>
    <xdr:clientData/>
  </xdr:oneCellAnchor>
  <xdr:twoCellAnchor>
    <xdr:from>
      <xdr:col>13</xdr:col>
      <xdr:colOff>200024</xdr:colOff>
      <xdr:row>149</xdr:row>
      <xdr:rowOff>84667</xdr:rowOff>
    </xdr:from>
    <xdr:to>
      <xdr:col>25</xdr:col>
      <xdr:colOff>438149</xdr:colOff>
      <xdr:row>158</xdr:row>
      <xdr:rowOff>433916</xdr:rowOff>
    </xdr:to>
    <xdr:graphicFrame macro="">
      <xdr:nvGraphicFramePr>
        <xdr:cNvPr id="15" name="Grafiek 14">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592667</xdr:colOff>
      <xdr:row>158</xdr:row>
      <xdr:rowOff>264582</xdr:rowOff>
    </xdr:from>
    <xdr:to>
      <xdr:col>25</xdr:col>
      <xdr:colOff>222250</xdr:colOff>
      <xdr:row>163</xdr:row>
      <xdr:rowOff>42333</xdr:rowOff>
    </xdr:to>
    <xdr:graphicFrame macro="">
      <xdr:nvGraphicFramePr>
        <xdr:cNvPr id="16" name="Grafiek 15">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295275</xdr:colOff>
      <xdr:row>1</xdr:row>
      <xdr:rowOff>114300</xdr:rowOff>
    </xdr:from>
    <xdr:ext cx="269081" cy="299400"/>
    <xdr:pic>
      <xdr:nvPicPr>
        <xdr:cNvPr id="18" name="Afbeelding 17">
          <a:extLst>
            <a:ext uri="{FF2B5EF4-FFF2-40B4-BE49-F238E27FC236}">
              <a16:creationId xmlns:a16="http://schemas.microsoft.com/office/drawing/2014/main" id="{00000000-0008-0000-0500-000012000000}"/>
            </a:ext>
          </a:extLst>
        </xdr:cNvPr>
        <xdr:cNvPicPr preferRelativeResize="0">
          <a:picLocks/>
        </xdr:cNvPicPr>
      </xdr:nvPicPr>
      <xdr:blipFill>
        <a:blip xmlns:r="http://schemas.openxmlformats.org/officeDocument/2006/relationships" r:embed="rId8"/>
        <a:stretch>
          <a:fillRect/>
        </a:stretch>
      </xdr:blipFill>
      <xdr:spPr>
        <a:xfrm>
          <a:off x="504825" y="295275"/>
          <a:ext cx="269081" cy="299400"/>
        </a:xfrm>
        <a:prstGeom prst="rect">
          <a:avLst/>
        </a:prstGeom>
      </xdr:spPr>
    </xdr:pic>
    <xdr:clientData/>
  </xdr:oneCellAnchor>
  <xdr:twoCellAnchor>
    <xdr:from>
      <xdr:col>23</xdr:col>
      <xdr:colOff>530226</xdr:colOff>
      <xdr:row>3</xdr:row>
      <xdr:rowOff>849841</xdr:rowOff>
    </xdr:from>
    <xdr:to>
      <xdr:col>24</xdr:col>
      <xdr:colOff>460626</xdr:colOff>
      <xdr:row>5</xdr:row>
      <xdr:rowOff>89339</xdr:rowOff>
    </xdr:to>
    <xdr:pic macro="[0]!Ganaarwegingsfactor">
      <xdr:nvPicPr>
        <xdr:cNvPr id="19" name="Afbeelding 18" descr="https://www.shareicon.net/data/512x512/2017/03/06/880370_blue_512x512.png">
          <a:hlinkClick xmlns:r="http://schemas.openxmlformats.org/officeDocument/2006/relationships" r:id="rId9"/>
          <a:extLst>
            <a:ext uri="{FF2B5EF4-FFF2-40B4-BE49-F238E27FC236}">
              <a16:creationId xmlns:a16="http://schemas.microsoft.com/office/drawing/2014/main" id="{00000000-0008-0000-0500-000013000000}"/>
            </a:ext>
          </a:extLst>
        </xdr:cNvPr>
        <xdr:cNvPicPr preferRelativeResize="0">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rot="10800000">
          <a:off x="14246226" y="1453091"/>
          <a:ext cx="544233" cy="53066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oneCellAnchor>
    <xdr:from>
      <xdr:col>25</xdr:col>
      <xdr:colOff>19050</xdr:colOff>
      <xdr:row>3</xdr:row>
      <xdr:rowOff>847725</xdr:rowOff>
    </xdr:from>
    <xdr:ext cx="542382" cy="534898"/>
    <xdr:pic macro="[0]!Printen">
      <xdr:nvPicPr>
        <xdr:cNvPr id="20" name="Afbeelding 19" descr="http://2.bp.blogspot.com/_0gsrsKCjjC8/SMkj1qtQW8I/AAAAAAAAALU/wMGQaOr6FKM/s320/080911_assignment2_pictogram_printer_bw.gif">
          <a:extLst>
            <a:ext uri="{FF2B5EF4-FFF2-40B4-BE49-F238E27FC236}">
              <a16:creationId xmlns:a16="http://schemas.microsoft.com/office/drawing/2014/main" id="{00000000-0008-0000-0500-000014000000}"/>
            </a:ext>
          </a:extLst>
        </xdr:cNvPr>
        <xdr:cNvPicPr preferRelativeResize="0">
          <a:picLocks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859000" y="1457325"/>
          <a:ext cx="542382" cy="53489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oneCellAnchor>
  <xdr:twoCellAnchor>
    <xdr:from>
      <xdr:col>2</xdr:col>
      <xdr:colOff>66675</xdr:colOff>
      <xdr:row>104</xdr:row>
      <xdr:rowOff>95250</xdr:rowOff>
    </xdr:from>
    <xdr:to>
      <xdr:col>14</xdr:col>
      <xdr:colOff>381000</xdr:colOff>
      <xdr:row>106</xdr:row>
      <xdr:rowOff>123825</xdr:rowOff>
    </xdr:to>
    <xdr:sp macro="" textlink="">
      <xdr:nvSpPr>
        <xdr:cNvPr id="23" name="Afgeronde rechthoek 22">
          <a:extLst>
            <a:ext uri="{FF2B5EF4-FFF2-40B4-BE49-F238E27FC236}">
              <a16:creationId xmlns:a16="http://schemas.microsoft.com/office/drawing/2014/main" id="{00000000-0008-0000-0500-000017000000}"/>
            </a:ext>
          </a:extLst>
        </xdr:cNvPr>
        <xdr:cNvSpPr/>
      </xdr:nvSpPr>
      <xdr:spPr>
        <a:xfrm>
          <a:off x="885825" y="18173700"/>
          <a:ext cx="7629525" cy="352425"/>
        </a:xfrm>
        <a:prstGeom prst="roundRect">
          <a:avLst/>
        </a:prstGeom>
        <a:solidFill>
          <a:srgbClr val="002060"/>
        </a:solidFill>
        <a:ln>
          <a:solidFill>
            <a:schemeClr val="bg1"/>
          </a:solidFill>
        </a:ln>
        <a:scene3d>
          <a:camera prst="orthographicFront"/>
          <a:lightRig rig="twoPt" dir="t"/>
        </a:scene3d>
        <a:sp3d contourW="19050" prstMaterial="dkEdge">
          <a:bevelT w="114300" prst="artDeco"/>
          <a:bevelB prst="convex"/>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nl-NL" sz="1600">
              <a:solidFill>
                <a:schemeClr val="bg1"/>
              </a:solidFill>
              <a:latin typeface="Arial Rounded MT Bold" panose="020F0704030504030204" pitchFamily="34" charset="0"/>
              <a:ea typeface="+mn-ea"/>
              <a:cs typeface="+mn-cs"/>
            </a:rPr>
            <a:t>2.</a:t>
          </a:r>
          <a:r>
            <a:rPr lang="nl-NL" sz="1600" baseline="0">
              <a:solidFill>
                <a:schemeClr val="bg1"/>
              </a:solidFill>
              <a:latin typeface="Arial Rounded MT Bold" panose="020F0704030504030204" pitchFamily="34" charset="0"/>
              <a:ea typeface="+mn-ea"/>
              <a:cs typeface="+mn-cs"/>
            </a:rPr>
            <a:t> AFWEGINGSKADER</a:t>
          </a:r>
          <a:endParaRPr lang="nl-NL" sz="1600">
            <a:solidFill>
              <a:schemeClr val="bg1"/>
            </a:solidFill>
            <a:latin typeface="Arial Rounded MT Bold" panose="020F0704030504030204" pitchFamily="34" charset="0"/>
            <a:ea typeface="+mn-ea"/>
            <a:cs typeface="+mn-cs"/>
          </a:endParaRPr>
        </a:p>
        <a:p>
          <a:pPr marL="0" indent="0" algn="ctr"/>
          <a:endParaRPr lang="nl-NL" sz="1400">
            <a:solidFill>
              <a:schemeClr val="bg1"/>
            </a:solidFill>
            <a:latin typeface="Arial Rounded MT Bold" panose="020F0704030504030204" pitchFamily="34" charset="0"/>
            <a:ea typeface="+mn-ea"/>
            <a:cs typeface="+mn-cs"/>
          </a:endParaRPr>
        </a:p>
      </xdr:txBody>
    </xdr:sp>
    <xdr:clientData/>
  </xdr:twoCellAnchor>
  <xdr:twoCellAnchor>
    <xdr:from>
      <xdr:col>1</xdr:col>
      <xdr:colOff>63500</xdr:colOff>
      <xdr:row>149</xdr:row>
      <xdr:rowOff>95250</xdr:rowOff>
    </xdr:from>
    <xdr:to>
      <xdr:col>13</xdr:col>
      <xdr:colOff>28575</xdr:colOff>
      <xdr:row>151</xdr:row>
      <xdr:rowOff>123825</xdr:rowOff>
    </xdr:to>
    <xdr:sp macro="" textlink="">
      <xdr:nvSpPr>
        <xdr:cNvPr id="24" name="Afgeronde rechthoek 23">
          <a:extLst>
            <a:ext uri="{FF2B5EF4-FFF2-40B4-BE49-F238E27FC236}">
              <a16:creationId xmlns:a16="http://schemas.microsoft.com/office/drawing/2014/main" id="{00000000-0008-0000-0500-000018000000}"/>
            </a:ext>
          </a:extLst>
        </xdr:cNvPr>
        <xdr:cNvSpPr/>
      </xdr:nvSpPr>
      <xdr:spPr>
        <a:xfrm>
          <a:off x="275167" y="25283583"/>
          <a:ext cx="7331075" cy="346075"/>
        </a:xfrm>
        <a:prstGeom prst="roundRect">
          <a:avLst/>
        </a:prstGeom>
        <a:solidFill>
          <a:srgbClr val="002060"/>
        </a:solidFill>
        <a:ln>
          <a:solidFill>
            <a:schemeClr val="bg1"/>
          </a:solidFill>
        </a:ln>
        <a:scene3d>
          <a:camera prst="orthographicFront"/>
          <a:lightRig rig="twoPt" dir="t"/>
        </a:scene3d>
        <a:sp3d contourW="19050" prstMaterial="dkEdge">
          <a:bevelT w="114300" prst="artDeco"/>
          <a:bevelB prst="convex"/>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nl-NL" sz="1600">
              <a:solidFill>
                <a:schemeClr val="bg1"/>
              </a:solidFill>
              <a:latin typeface="Arial Rounded MT Bold" panose="020F0704030504030204" pitchFamily="34" charset="0"/>
              <a:ea typeface="+mn-ea"/>
              <a:cs typeface="+mn-cs"/>
            </a:rPr>
            <a:t>3. WEGINGSFACTOR</a:t>
          </a:r>
        </a:p>
        <a:p>
          <a:pPr marL="0" indent="0" algn="ctr"/>
          <a:endParaRPr lang="nl-NL" sz="1400">
            <a:solidFill>
              <a:schemeClr val="bg1"/>
            </a:solidFill>
            <a:latin typeface="Arial Rounded MT Bold" panose="020F0704030504030204" pitchFamily="34" charset="0"/>
            <a:ea typeface="+mn-ea"/>
            <a:cs typeface="+mn-cs"/>
          </a:endParaRPr>
        </a:p>
      </xdr:txBody>
    </xdr:sp>
    <xdr:clientData/>
  </xdr:twoCellAnchor>
  <xdr:twoCellAnchor editAs="oneCell">
    <xdr:from>
      <xdr:col>1</xdr:col>
      <xdr:colOff>148167</xdr:colOff>
      <xdr:row>167</xdr:row>
      <xdr:rowOff>63500</xdr:rowOff>
    </xdr:from>
    <xdr:to>
      <xdr:col>19</xdr:col>
      <xdr:colOff>63500</xdr:colOff>
      <xdr:row>171</xdr:row>
      <xdr:rowOff>47468</xdr:rowOff>
    </xdr:to>
    <xdr:pic>
      <xdr:nvPicPr>
        <xdr:cNvPr id="2" name="Afbeelding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2"/>
        <a:srcRect r="6913"/>
        <a:stretch/>
      </xdr:blipFill>
      <xdr:spPr>
        <a:xfrm>
          <a:off x="359834" y="33189333"/>
          <a:ext cx="10964333" cy="640135"/>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0.03897</cdr:x>
      <cdr:y>0.22091</cdr:y>
    </cdr:from>
    <cdr:to>
      <cdr:x>0.10782</cdr:x>
      <cdr:y>0.34305</cdr:y>
    </cdr:to>
    <cdr:pic>
      <cdr:nvPicPr>
        <cdr:cNvPr id="2" name="Afbeelding 1">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326C7BE1-E3C2-47B2-98AE-46B14B0D29BA}"/>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296333" y="946864"/>
          <a:ext cx="523544" cy="523544"/>
        </a:xfrm>
        <a:prstGeom xmlns:a="http://schemas.openxmlformats.org/drawingml/2006/main" prst="rect">
          <a:avLst/>
        </a:prstGeom>
      </cdr:spPr>
    </cdr:pic>
  </cdr:relSizeAnchor>
  <cdr:relSizeAnchor xmlns:cdr="http://schemas.openxmlformats.org/drawingml/2006/chartDrawing">
    <cdr:from>
      <cdr:x>0.04092</cdr:x>
      <cdr:y>0.51283</cdr:y>
    </cdr:from>
    <cdr:to>
      <cdr:x>0.11343</cdr:x>
      <cdr:y>0.64117</cdr:y>
    </cdr:to>
    <cdr:pic>
      <cdr:nvPicPr>
        <cdr:cNvPr id="3" name="Afbeelding 2">
          <a:hlinkClick xmlns:a="http://schemas.openxmlformats.org/drawingml/2006/main" xmlns:r="http://schemas.openxmlformats.org/officeDocument/2006/relationships" r:id="rId3"/>
          <a:extLst xmlns:a="http://schemas.openxmlformats.org/drawingml/2006/main">
            <a:ext uri="{FF2B5EF4-FFF2-40B4-BE49-F238E27FC236}">
              <a16:creationId xmlns:a16="http://schemas.microsoft.com/office/drawing/2014/main" id="{A35DA33B-C535-432B-8FA1-173DC66F667C}"/>
            </a:ext>
          </a:extLst>
        </cdr:cNvPr>
        <cdr:cNvPicPr>
          <a:picLocks xmlns:a="http://schemas.openxmlformats.org/drawingml/2006/main"/>
        </cdr:cNvPicPr>
      </cdr:nvPicPr>
      <cdr:blipFill>
        <a:blip xmlns:a="http://schemas.openxmlformats.org/drawingml/2006/main" xmlns:r="http://schemas.openxmlformats.org/officeDocument/2006/relationships" r:embed="rId4"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1161" y="2198116"/>
          <a:ext cx="551375" cy="550098"/>
        </a:xfrm>
        <a:prstGeom xmlns:a="http://schemas.openxmlformats.org/drawingml/2006/main" prst="rect">
          <a:avLst/>
        </a:prstGeom>
      </cdr:spPr>
    </cdr:pic>
  </cdr:relSizeAnchor>
  <cdr:relSizeAnchor xmlns:cdr="http://schemas.openxmlformats.org/drawingml/2006/chartDrawing">
    <cdr:from>
      <cdr:x>0.03859</cdr:x>
      <cdr:y>0.3556</cdr:y>
    </cdr:from>
    <cdr:to>
      <cdr:x>0.10679</cdr:x>
      <cdr:y>0.41324</cdr:y>
    </cdr:to>
    <cdr:sp macro="" textlink="">
      <cdr:nvSpPr>
        <cdr:cNvPr id="4" name="Tekstvak 3"/>
        <cdr:cNvSpPr txBox="1"/>
      </cdr:nvSpPr>
      <cdr:spPr>
        <a:xfrm xmlns:a="http://schemas.openxmlformats.org/drawingml/2006/main">
          <a:off x="453691" y="1645964"/>
          <a:ext cx="801798" cy="26679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nl-NL" sz="1100"/>
            <a:t>RENOVATIE</a:t>
          </a:r>
        </a:p>
      </cdr:txBody>
    </cdr:sp>
  </cdr:relSizeAnchor>
  <cdr:relSizeAnchor xmlns:cdr="http://schemas.openxmlformats.org/drawingml/2006/chartDrawing">
    <cdr:from>
      <cdr:x>0.04346</cdr:x>
      <cdr:y>0.64692</cdr:y>
    </cdr:from>
    <cdr:to>
      <cdr:x>0.11166</cdr:x>
      <cdr:y>0.70456</cdr:y>
    </cdr:to>
    <cdr:sp macro="" textlink="">
      <cdr:nvSpPr>
        <cdr:cNvPr id="5" name="Tekstvak 1"/>
        <cdr:cNvSpPr txBox="1"/>
      </cdr:nvSpPr>
      <cdr:spPr>
        <a:xfrm xmlns:a="http://schemas.openxmlformats.org/drawingml/2006/main">
          <a:off x="447112" y="2985599"/>
          <a:ext cx="701573" cy="26601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nl-NL" sz="1100"/>
            <a:t>NIEUWBOUW</a:t>
          </a:r>
        </a:p>
        <a:p xmlns:a="http://schemas.openxmlformats.org/drawingml/2006/main">
          <a:pPr algn="ctr"/>
          <a:endParaRPr lang="nl-NL" sz="1100"/>
        </a:p>
      </cdr:txBody>
    </cdr:sp>
  </cdr:relSizeAnchor>
  <cdr:relSizeAnchor xmlns:cdr="http://schemas.openxmlformats.org/drawingml/2006/chartDrawing">
    <cdr:from>
      <cdr:x>0.32631</cdr:x>
      <cdr:y>0.03013</cdr:y>
    </cdr:from>
    <cdr:to>
      <cdr:x>0.68874</cdr:x>
      <cdr:y>0.09499</cdr:y>
    </cdr:to>
    <cdr:sp macro="" textlink="">
      <cdr:nvSpPr>
        <cdr:cNvPr id="6" name="Tekstvak 5"/>
        <cdr:cNvSpPr txBox="1"/>
      </cdr:nvSpPr>
      <cdr:spPr>
        <a:xfrm xmlns:a="http://schemas.openxmlformats.org/drawingml/2006/main">
          <a:off x="2481269" y="120049"/>
          <a:ext cx="2755963" cy="2584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nl-NL" sz="1600">
              <a:solidFill>
                <a:srgbClr val="002060"/>
              </a:solidFill>
              <a:latin typeface="Arial Rounded MT Bold" panose="020F0704030504030204" pitchFamily="34" charset="0"/>
            </a:rPr>
            <a:t>VERGELIJKING</a:t>
          </a:r>
          <a:r>
            <a:rPr lang="nl-NL" sz="1600" baseline="0">
              <a:solidFill>
                <a:srgbClr val="002060"/>
              </a:solidFill>
              <a:latin typeface="Arial Rounded MT Bold" panose="020F0704030504030204" pitchFamily="34" charset="0"/>
            </a:rPr>
            <a:t> RENOVATIE EN NIEUWBOUW</a:t>
          </a:r>
          <a:endParaRPr lang="nl-NL" sz="1600">
            <a:solidFill>
              <a:srgbClr val="002060"/>
            </a:solidFill>
            <a:latin typeface="Arial Rounded MT Bold" panose="020F070403050403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oneCellAnchor>
    <xdr:from>
      <xdr:col>7</xdr:col>
      <xdr:colOff>31296</xdr:colOff>
      <xdr:row>12</xdr:row>
      <xdr:rowOff>17689</xdr:rowOff>
    </xdr:from>
    <xdr:ext cx="668111" cy="668111"/>
    <xdr:pic>
      <xdr:nvPicPr>
        <xdr:cNvPr id="2" name="Afbeelding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56171" y="5732689"/>
          <a:ext cx="668111" cy="668111"/>
        </a:xfrm>
        <a:prstGeom prst="rect">
          <a:avLst/>
        </a:prstGeom>
      </xdr:spPr>
    </xdr:pic>
    <xdr:clientData/>
  </xdr:oneCellAnchor>
  <xdr:oneCellAnchor>
    <xdr:from>
      <xdr:col>10</xdr:col>
      <xdr:colOff>11434</xdr:colOff>
      <xdr:row>12</xdr:row>
      <xdr:rowOff>19049</xdr:rowOff>
    </xdr:from>
    <xdr:ext cx="664400" cy="662861"/>
    <xdr:pic>
      <xdr:nvPicPr>
        <xdr:cNvPr id="3" name="Afbeelding 2">
          <a:hlinkClick xmlns:r="http://schemas.openxmlformats.org/officeDocument/2006/relationships" r:id="rId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441809" y="5734049"/>
          <a:ext cx="664400" cy="662861"/>
        </a:xfrm>
        <a:prstGeom prst="rect">
          <a:avLst/>
        </a:prstGeom>
        <a:noFill/>
        <a:ln>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tel:0736409487" TargetMode="External"/><Relationship Id="rId2" Type="http://schemas.openxmlformats.org/officeDocument/2006/relationships/hyperlink" Target="tel:0736409474" TargetMode="External"/><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7">
    <tabColor theme="4"/>
    <pageSetUpPr fitToPage="1"/>
  </sheetPr>
  <dimension ref="A1:V64"/>
  <sheetViews>
    <sheetView showGridLines="0" topLeftCell="A25" zoomScaleNormal="100" workbookViewId="0">
      <selection activeCell="L33" sqref="L33:P44"/>
    </sheetView>
  </sheetViews>
  <sheetFormatPr defaultColWidth="9.1796875" defaultRowHeight="16" x14ac:dyDescent="0.45"/>
  <cols>
    <col min="1" max="1" width="3.81640625" style="89" customWidth="1"/>
    <col min="2" max="2" width="10.7265625" style="89" customWidth="1"/>
    <col min="3" max="3" width="37.26953125" style="89" customWidth="1"/>
    <col min="4" max="4" width="37.81640625" style="89" customWidth="1"/>
    <col min="5" max="14" width="9.1796875" style="89"/>
    <col min="15" max="15" width="11.26953125" style="89" bestFit="1" customWidth="1"/>
    <col min="16" max="16" width="18.81640625" style="89" customWidth="1"/>
    <col min="17" max="16384" width="9.1796875" style="89"/>
  </cols>
  <sheetData>
    <row r="1" spans="1:18" x14ac:dyDescent="0.45">
      <c r="A1" s="88"/>
      <c r="B1" s="88"/>
      <c r="C1" s="88"/>
      <c r="D1" s="88"/>
      <c r="E1" s="88"/>
      <c r="F1" s="88"/>
      <c r="G1" s="88"/>
      <c r="H1" s="88"/>
      <c r="I1" s="88"/>
      <c r="J1" s="88"/>
      <c r="K1" s="88"/>
      <c r="L1" s="88"/>
      <c r="M1" s="88"/>
    </row>
    <row r="2" spans="1:18" x14ac:dyDescent="0.45">
      <c r="A2" s="88"/>
      <c r="B2" s="88"/>
      <c r="C2" s="88"/>
      <c r="D2" s="88"/>
      <c r="E2" s="88"/>
      <c r="F2" s="88"/>
      <c r="H2" s="88"/>
      <c r="I2" s="88"/>
      <c r="J2" s="88"/>
      <c r="K2" s="88"/>
      <c r="L2" s="88"/>
      <c r="M2" s="88"/>
    </row>
    <row r="3" spans="1:18" x14ac:dyDescent="0.45">
      <c r="A3" s="88"/>
      <c r="B3" s="88"/>
      <c r="C3" s="88"/>
      <c r="D3" s="88"/>
      <c r="E3" s="88"/>
      <c r="F3" s="88"/>
      <c r="G3" s="88"/>
      <c r="H3" s="88"/>
      <c r="I3" s="88"/>
      <c r="J3" s="88"/>
      <c r="K3" s="88"/>
      <c r="L3" s="88"/>
      <c r="M3" s="88"/>
    </row>
    <row r="4" spans="1:18" x14ac:dyDescent="0.45">
      <c r="A4" s="88"/>
      <c r="B4" s="90"/>
      <c r="C4" s="90"/>
      <c r="D4" s="90"/>
      <c r="E4" s="90"/>
      <c r="F4" s="90"/>
      <c r="G4" s="90"/>
      <c r="H4" s="90"/>
      <c r="I4" s="90"/>
      <c r="J4" s="90"/>
      <c r="K4" s="90"/>
      <c r="L4" s="90"/>
      <c r="M4" s="90"/>
      <c r="N4" s="90"/>
      <c r="O4" s="90"/>
      <c r="P4" s="90"/>
    </row>
    <row r="5" spans="1:18" ht="16.5" x14ac:dyDescent="0.45">
      <c r="A5" s="91"/>
      <c r="B5" s="92"/>
      <c r="C5" s="92"/>
      <c r="D5" s="92"/>
      <c r="E5" s="88"/>
      <c r="F5" s="88"/>
      <c r="G5" s="88"/>
      <c r="H5" s="88"/>
      <c r="I5" s="88"/>
      <c r="J5" s="88"/>
      <c r="K5" s="88"/>
      <c r="L5" s="88"/>
      <c r="M5" s="88"/>
      <c r="P5" s="93"/>
    </row>
    <row r="6" spans="1:18" ht="16.5" x14ac:dyDescent="0.45">
      <c r="A6" s="91"/>
      <c r="B6" s="92"/>
      <c r="C6" s="92"/>
      <c r="D6" s="92"/>
      <c r="E6" s="88"/>
      <c r="F6" s="88"/>
      <c r="G6" s="88"/>
      <c r="H6" s="88"/>
      <c r="I6" s="88"/>
      <c r="J6" s="88"/>
      <c r="K6" s="88"/>
      <c r="L6" s="88"/>
      <c r="M6" s="88"/>
      <c r="P6" s="94"/>
    </row>
    <row r="7" spans="1:18" ht="16.5" x14ac:dyDescent="0.45">
      <c r="A7" s="95"/>
      <c r="B7" s="88"/>
      <c r="C7" s="467"/>
      <c r="D7" s="467"/>
      <c r="E7" s="467"/>
      <c r="F7" s="467"/>
      <c r="G7" s="88"/>
      <c r="H7" s="88"/>
      <c r="I7" s="88"/>
      <c r="J7" s="88"/>
      <c r="K7" s="88"/>
      <c r="L7" s="88"/>
      <c r="M7" s="88"/>
      <c r="P7" s="94"/>
    </row>
    <row r="8" spans="1:18" ht="16.5" x14ac:dyDescent="0.45">
      <c r="A8" s="91"/>
      <c r="B8" s="92"/>
      <c r="C8" s="96"/>
      <c r="D8" s="96"/>
      <c r="E8" s="88"/>
      <c r="F8" s="88"/>
      <c r="G8" s="88"/>
      <c r="H8" s="88"/>
      <c r="I8" s="88"/>
      <c r="J8" s="88"/>
      <c r="K8" s="88"/>
      <c r="L8" s="88"/>
      <c r="M8" s="88"/>
      <c r="O8" s="97"/>
      <c r="P8" s="98"/>
      <c r="Q8" s="88"/>
    </row>
    <row r="9" spans="1:18" ht="21" x14ac:dyDescent="0.45">
      <c r="A9" s="91"/>
      <c r="B9" s="121" t="s">
        <v>185</v>
      </c>
      <c r="C9" s="468" t="s">
        <v>151</v>
      </c>
      <c r="D9" s="468"/>
      <c r="E9" s="88"/>
      <c r="F9" s="88"/>
      <c r="G9" s="88"/>
      <c r="H9" s="88"/>
      <c r="I9" s="88"/>
      <c r="J9" s="88"/>
      <c r="K9" s="88"/>
      <c r="L9" s="88"/>
      <c r="M9" s="88"/>
      <c r="O9" s="97"/>
      <c r="P9" s="99"/>
      <c r="Q9" s="88"/>
    </row>
    <row r="10" spans="1:18" ht="34.5" customHeight="1" x14ac:dyDescent="0.45">
      <c r="A10" s="91"/>
      <c r="B10" s="100"/>
      <c r="C10" s="469" t="s">
        <v>176</v>
      </c>
      <c r="D10" s="469"/>
      <c r="E10" s="469"/>
      <c r="F10" s="469"/>
      <c r="G10" s="469"/>
      <c r="H10" s="469"/>
      <c r="I10" s="469"/>
      <c r="J10" s="469"/>
      <c r="K10" s="469"/>
      <c r="L10" s="469"/>
      <c r="M10" s="469"/>
      <c r="N10" s="469"/>
      <c r="O10" s="469"/>
      <c r="P10" s="117"/>
      <c r="Q10" s="88"/>
    </row>
    <row r="11" spans="1:18" ht="16.5" x14ac:dyDescent="0.45">
      <c r="A11" s="91"/>
      <c r="B11" s="100"/>
      <c r="C11" s="96"/>
      <c r="D11" s="96"/>
      <c r="E11" s="88"/>
      <c r="F11" s="88"/>
      <c r="G11" s="88"/>
      <c r="H11" s="88"/>
      <c r="I11" s="88"/>
      <c r="J11" s="88"/>
      <c r="K11" s="88"/>
      <c r="L11" s="88"/>
      <c r="M11" s="88"/>
      <c r="O11" s="97"/>
      <c r="P11" s="98"/>
      <c r="Q11" s="88"/>
    </row>
    <row r="12" spans="1:18" ht="21" x14ac:dyDescent="0.45">
      <c r="A12" s="91"/>
      <c r="B12" s="121" t="s">
        <v>185</v>
      </c>
      <c r="C12" s="468" t="s">
        <v>177</v>
      </c>
      <c r="D12" s="468"/>
      <c r="E12" s="88"/>
      <c r="F12" s="88"/>
      <c r="G12" s="88"/>
      <c r="H12" s="88"/>
      <c r="I12" s="88"/>
      <c r="J12" s="88"/>
      <c r="K12" s="88"/>
      <c r="L12" s="88"/>
      <c r="M12" s="88"/>
      <c r="O12" s="97"/>
      <c r="P12" s="98"/>
      <c r="Q12" s="88"/>
    </row>
    <row r="13" spans="1:18" ht="33" customHeight="1" x14ac:dyDescent="0.45">
      <c r="A13" s="91"/>
      <c r="B13" s="100"/>
      <c r="C13" s="469" t="s">
        <v>183</v>
      </c>
      <c r="D13" s="469"/>
      <c r="E13" s="469"/>
      <c r="F13" s="469"/>
      <c r="G13" s="469"/>
      <c r="H13" s="469"/>
      <c r="I13" s="469"/>
      <c r="J13" s="469"/>
      <c r="K13" s="469"/>
      <c r="L13" s="469"/>
      <c r="M13" s="469"/>
      <c r="N13" s="469"/>
      <c r="O13" s="469"/>
      <c r="P13" s="99"/>
      <c r="Q13" s="88"/>
    </row>
    <row r="14" spans="1:18" ht="16.5" x14ac:dyDescent="0.45">
      <c r="A14" s="91"/>
      <c r="B14" s="100"/>
      <c r="C14" s="96"/>
      <c r="D14" s="96"/>
      <c r="E14" s="88"/>
      <c r="F14" s="88"/>
      <c r="G14" s="88"/>
      <c r="H14" s="88"/>
      <c r="I14" s="88"/>
      <c r="J14" s="88"/>
      <c r="K14" s="88"/>
      <c r="L14" s="88"/>
      <c r="M14" s="88"/>
      <c r="O14" s="97"/>
      <c r="P14" s="98"/>
      <c r="Q14" s="88"/>
    </row>
    <row r="15" spans="1:18" ht="21" x14ac:dyDescent="0.45">
      <c r="A15" s="91"/>
      <c r="B15" s="121" t="s">
        <v>185</v>
      </c>
      <c r="C15" s="468" t="s">
        <v>152</v>
      </c>
      <c r="D15" s="468"/>
      <c r="E15" s="88"/>
      <c r="F15" s="88"/>
      <c r="G15" s="88"/>
      <c r="H15" s="88"/>
      <c r="I15" s="88"/>
      <c r="J15" s="88"/>
      <c r="K15" s="88"/>
      <c r="L15" s="88"/>
      <c r="M15" s="88"/>
      <c r="O15" s="97"/>
      <c r="P15" s="98"/>
      <c r="Q15" s="88"/>
    </row>
    <row r="16" spans="1:18" ht="33.75" customHeight="1" x14ac:dyDescent="0.45">
      <c r="A16" s="91"/>
      <c r="B16" s="100"/>
      <c r="C16" s="469" t="s">
        <v>178</v>
      </c>
      <c r="D16" s="469"/>
      <c r="E16" s="469"/>
      <c r="F16" s="469"/>
      <c r="G16" s="469"/>
      <c r="H16" s="469"/>
      <c r="I16" s="469"/>
      <c r="J16" s="469"/>
      <c r="K16" s="469"/>
      <c r="L16" s="469"/>
      <c r="M16" s="469"/>
      <c r="N16" s="469"/>
      <c r="O16" s="469"/>
      <c r="P16" s="99"/>
      <c r="Q16" s="88"/>
      <c r="R16" s="88"/>
    </row>
    <row r="17" spans="1:22" ht="16.5" x14ac:dyDescent="0.45">
      <c r="A17" s="91"/>
      <c r="B17" s="100"/>
      <c r="C17" s="96"/>
      <c r="D17" s="96"/>
      <c r="E17" s="88"/>
      <c r="F17" s="88"/>
      <c r="G17" s="88"/>
      <c r="H17" s="88"/>
      <c r="I17" s="88"/>
      <c r="J17" s="88"/>
      <c r="K17" s="88"/>
      <c r="L17" s="88"/>
      <c r="M17" s="88"/>
      <c r="O17" s="97"/>
      <c r="P17" s="98"/>
      <c r="Q17" s="88"/>
      <c r="R17" s="88"/>
    </row>
    <row r="18" spans="1:22" ht="21" x14ac:dyDescent="0.45">
      <c r="A18" s="91"/>
      <c r="B18" s="121" t="s">
        <v>185</v>
      </c>
      <c r="C18" s="468" t="s">
        <v>153</v>
      </c>
      <c r="D18" s="468"/>
      <c r="E18" s="88"/>
      <c r="F18" s="88"/>
      <c r="G18" s="88"/>
      <c r="H18" s="88"/>
      <c r="I18" s="88"/>
      <c r="J18" s="88"/>
      <c r="K18" s="88"/>
      <c r="L18" s="88"/>
      <c r="M18" s="88"/>
      <c r="O18" s="97"/>
      <c r="P18" s="98"/>
      <c r="Q18" s="88"/>
      <c r="R18" s="88"/>
    </row>
    <row r="19" spans="1:22" ht="17.5" x14ac:dyDescent="0.45">
      <c r="A19" s="91"/>
      <c r="B19" s="359" t="s">
        <v>186</v>
      </c>
      <c r="C19" s="469" t="s">
        <v>182</v>
      </c>
      <c r="D19" s="469"/>
      <c r="E19" s="469"/>
      <c r="F19" s="469"/>
      <c r="G19" s="469"/>
      <c r="H19" s="469"/>
      <c r="I19" s="469"/>
      <c r="J19" s="469"/>
      <c r="K19" s="469"/>
      <c r="L19" s="469"/>
      <c r="M19" s="469"/>
      <c r="N19" s="469"/>
      <c r="O19" s="469"/>
      <c r="P19" s="99"/>
      <c r="Q19" s="88"/>
      <c r="R19" s="88"/>
    </row>
    <row r="20" spans="1:22" ht="34.5" customHeight="1" x14ac:dyDescent="0.45">
      <c r="A20" s="91"/>
      <c r="B20" s="359" t="s">
        <v>186</v>
      </c>
      <c r="C20" s="469" t="s">
        <v>187</v>
      </c>
      <c r="D20" s="469"/>
      <c r="E20" s="469"/>
      <c r="F20" s="469"/>
      <c r="G20" s="469"/>
      <c r="H20" s="469"/>
      <c r="I20" s="469"/>
      <c r="J20" s="469"/>
      <c r="K20" s="469"/>
      <c r="L20" s="469"/>
      <c r="M20" s="469"/>
      <c r="N20" s="469"/>
      <c r="O20" s="469"/>
      <c r="P20" s="99"/>
      <c r="Q20" s="88"/>
      <c r="R20" s="88"/>
    </row>
    <row r="21" spans="1:22" ht="17.5" x14ac:dyDescent="0.45">
      <c r="A21" s="91"/>
      <c r="B21" s="359" t="s">
        <v>186</v>
      </c>
      <c r="C21" s="469" t="s">
        <v>179</v>
      </c>
      <c r="D21" s="469"/>
      <c r="E21" s="469"/>
      <c r="F21" s="469"/>
      <c r="G21" s="469"/>
      <c r="H21" s="469"/>
      <c r="I21" s="469"/>
      <c r="J21" s="469"/>
      <c r="K21" s="469"/>
      <c r="L21" s="469"/>
      <c r="M21" s="469"/>
      <c r="N21" s="469"/>
      <c r="O21" s="469"/>
      <c r="P21" s="98"/>
      <c r="Q21" s="88"/>
      <c r="R21" s="88"/>
    </row>
    <row r="22" spans="1:22" ht="17.5" x14ac:dyDescent="0.45">
      <c r="A22" s="91"/>
      <c r="B22" s="359" t="s">
        <v>186</v>
      </c>
      <c r="C22" s="469" t="s">
        <v>184</v>
      </c>
      <c r="D22" s="469"/>
      <c r="E22" s="469"/>
      <c r="F22" s="469"/>
      <c r="G22" s="469"/>
      <c r="H22" s="469"/>
      <c r="I22" s="469"/>
      <c r="J22" s="469"/>
      <c r="K22" s="469"/>
      <c r="L22" s="469"/>
      <c r="M22" s="469"/>
      <c r="N22" s="469"/>
      <c r="O22" s="469"/>
      <c r="P22" s="99"/>
      <c r="Q22" s="88"/>
      <c r="R22" s="88"/>
    </row>
    <row r="23" spans="1:22" ht="30.75" customHeight="1" x14ac:dyDescent="0.45">
      <c r="A23" s="91"/>
      <c r="B23" s="359" t="s">
        <v>186</v>
      </c>
      <c r="C23" s="469" t="s">
        <v>180</v>
      </c>
      <c r="D23" s="469"/>
      <c r="E23" s="469"/>
      <c r="F23" s="469"/>
      <c r="G23" s="469"/>
      <c r="H23" s="469"/>
      <c r="I23" s="469"/>
      <c r="J23" s="469"/>
      <c r="K23" s="469"/>
      <c r="L23" s="469"/>
      <c r="M23" s="469"/>
      <c r="N23" s="469"/>
      <c r="O23" s="469"/>
      <c r="P23" s="99"/>
      <c r="Q23" s="88"/>
      <c r="R23" s="88"/>
    </row>
    <row r="24" spans="1:22" ht="16.5" x14ac:dyDescent="0.45">
      <c r="A24" s="91"/>
      <c r="B24" s="100"/>
      <c r="C24" s="96"/>
      <c r="D24" s="96"/>
      <c r="E24" s="88"/>
      <c r="F24" s="88"/>
      <c r="G24" s="88"/>
      <c r="H24" s="88"/>
      <c r="I24" s="88"/>
      <c r="J24" s="88"/>
      <c r="K24" s="88"/>
      <c r="L24" s="88"/>
      <c r="M24" s="88"/>
      <c r="O24" s="97"/>
      <c r="P24" s="98"/>
      <c r="Q24" s="88"/>
      <c r="R24" s="88"/>
    </row>
    <row r="25" spans="1:22" ht="21" x14ac:dyDescent="0.45">
      <c r="A25" s="91"/>
      <c r="B25" s="121" t="s">
        <v>185</v>
      </c>
      <c r="C25" s="468" t="s">
        <v>181</v>
      </c>
      <c r="D25" s="468"/>
      <c r="E25" s="88"/>
      <c r="F25" s="88"/>
      <c r="G25" s="88"/>
      <c r="H25" s="88"/>
      <c r="I25" s="88"/>
      <c r="J25" s="88"/>
      <c r="K25" s="88"/>
      <c r="L25" s="88"/>
      <c r="M25" s="88"/>
      <c r="O25" s="97"/>
      <c r="P25" s="98"/>
      <c r="Q25" s="88"/>
      <c r="R25" s="88"/>
    </row>
    <row r="26" spans="1:22" ht="52.5" customHeight="1" x14ac:dyDescent="0.45">
      <c r="A26" s="91"/>
      <c r="B26" s="100"/>
      <c r="C26" s="469" t="s">
        <v>236</v>
      </c>
      <c r="D26" s="469"/>
      <c r="E26" s="469"/>
      <c r="F26" s="469"/>
      <c r="G26" s="469"/>
      <c r="H26" s="469"/>
      <c r="I26" s="469"/>
      <c r="J26" s="469"/>
      <c r="K26" s="469"/>
      <c r="L26" s="469"/>
      <c r="M26" s="469"/>
      <c r="N26" s="469"/>
      <c r="O26" s="469"/>
      <c r="P26" s="99"/>
      <c r="Q26" s="88"/>
      <c r="R26" s="88"/>
    </row>
    <row r="27" spans="1:22" ht="16.5" x14ac:dyDescent="0.45">
      <c r="A27" s="91"/>
      <c r="B27" s="100"/>
      <c r="C27" s="96"/>
      <c r="D27" s="96"/>
      <c r="E27" s="88"/>
      <c r="F27" s="88"/>
      <c r="G27" s="88"/>
      <c r="H27" s="88"/>
      <c r="I27" s="88"/>
      <c r="J27" s="88"/>
      <c r="K27" s="88"/>
      <c r="L27" s="88"/>
      <c r="M27" s="88"/>
      <c r="O27" s="97"/>
      <c r="P27" s="98"/>
      <c r="Q27" s="88"/>
      <c r="R27" s="88"/>
    </row>
    <row r="28" spans="1:22" ht="21" x14ac:dyDescent="0.45">
      <c r="A28" s="91"/>
      <c r="B28" s="121" t="s">
        <v>185</v>
      </c>
      <c r="C28" s="468" t="s">
        <v>154</v>
      </c>
      <c r="D28" s="468"/>
      <c r="E28" s="88"/>
      <c r="F28" s="88"/>
      <c r="G28" s="88"/>
      <c r="H28" s="88"/>
      <c r="I28" s="88"/>
      <c r="J28" s="88"/>
      <c r="K28" s="88"/>
      <c r="L28" s="88"/>
      <c r="M28" s="88"/>
      <c r="O28" s="97"/>
      <c r="P28" s="98"/>
      <c r="Q28" s="88"/>
      <c r="R28" s="88"/>
    </row>
    <row r="29" spans="1:22" ht="72.75" customHeight="1" x14ac:dyDescent="0.55000000000000004">
      <c r="A29" s="91"/>
      <c r="B29" s="100"/>
      <c r="C29" s="469" t="s">
        <v>251</v>
      </c>
      <c r="D29" s="469"/>
      <c r="E29" s="469"/>
      <c r="F29" s="469"/>
      <c r="G29" s="469"/>
      <c r="H29" s="469"/>
      <c r="I29" s="469"/>
      <c r="J29" s="469"/>
      <c r="K29" s="469"/>
      <c r="L29" s="469"/>
      <c r="M29" s="469"/>
      <c r="N29" s="469"/>
      <c r="O29" s="469"/>
      <c r="P29" s="99"/>
      <c r="Q29" s="88"/>
      <c r="R29" s="88"/>
      <c r="U29" s="110"/>
      <c r="V29" s="110"/>
    </row>
    <row r="30" spans="1:22" ht="16.5" x14ac:dyDescent="0.45">
      <c r="A30" s="91"/>
      <c r="B30" s="92"/>
      <c r="C30" s="120"/>
      <c r="D30" s="120"/>
      <c r="E30" s="105"/>
      <c r="F30" s="105"/>
      <c r="G30" s="105"/>
      <c r="H30" s="105"/>
      <c r="I30" s="105"/>
      <c r="J30" s="105"/>
      <c r="K30" s="105"/>
      <c r="L30" s="105"/>
      <c r="M30" s="105"/>
      <c r="N30" s="114"/>
      <c r="O30" s="115"/>
      <c r="P30" s="98"/>
      <c r="Q30" s="88"/>
      <c r="R30" s="88"/>
      <c r="V30" s="114"/>
    </row>
    <row r="31" spans="1:22" ht="20.25" customHeight="1" x14ac:dyDescent="0.55000000000000004">
      <c r="A31" s="92"/>
      <c r="B31" s="127"/>
      <c r="C31" s="472" t="s">
        <v>146</v>
      </c>
      <c r="D31" s="473"/>
      <c r="E31" s="472" t="s">
        <v>193</v>
      </c>
      <c r="F31" s="472"/>
      <c r="G31" s="472"/>
      <c r="H31" s="472"/>
      <c r="I31" s="472"/>
      <c r="J31" s="472"/>
      <c r="K31" s="473"/>
      <c r="L31" s="474" t="s">
        <v>159</v>
      </c>
      <c r="M31" s="474"/>
      <c r="N31" s="474"/>
      <c r="O31" s="474"/>
      <c r="P31" s="475"/>
      <c r="Q31" s="112"/>
      <c r="R31" s="112"/>
      <c r="S31" s="114"/>
      <c r="V31" s="114"/>
    </row>
    <row r="32" spans="1:22" ht="10.5" customHeight="1" x14ac:dyDescent="0.55000000000000004">
      <c r="A32" s="92"/>
      <c r="B32" s="128"/>
      <c r="C32" s="122"/>
      <c r="D32" s="125"/>
      <c r="E32" s="122"/>
      <c r="F32" s="122"/>
      <c r="G32" s="122"/>
      <c r="H32" s="122"/>
      <c r="I32" s="122"/>
      <c r="J32" s="122"/>
      <c r="K32" s="125"/>
      <c r="L32" s="123"/>
      <c r="M32" s="123"/>
      <c r="N32" s="123"/>
      <c r="O32" s="123"/>
      <c r="P32" s="124"/>
      <c r="Q32" s="112"/>
      <c r="R32" s="112"/>
      <c r="S32" s="114"/>
      <c r="V32" s="114"/>
    </row>
    <row r="33" spans="1:22" ht="20.25" customHeight="1" x14ac:dyDescent="0.55000000000000004">
      <c r="A33" s="100"/>
      <c r="B33" s="128"/>
      <c r="C33" s="476" t="s">
        <v>189</v>
      </c>
      <c r="D33" s="477"/>
      <c r="E33" s="113"/>
      <c r="F33" s="113"/>
      <c r="G33" s="113"/>
      <c r="H33" s="113"/>
      <c r="I33" s="113"/>
      <c r="J33" s="113"/>
      <c r="K33" s="116"/>
      <c r="L33" s="111"/>
      <c r="M33" s="463" t="s">
        <v>158</v>
      </c>
      <c r="N33" s="463"/>
      <c r="O33" s="463"/>
      <c r="P33" s="464"/>
      <c r="Q33" s="112"/>
      <c r="R33" s="112"/>
      <c r="S33" s="114"/>
      <c r="V33" s="114"/>
    </row>
    <row r="34" spans="1:22" ht="20.25" customHeight="1" x14ac:dyDescent="0.55000000000000004">
      <c r="A34" s="100"/>
      <c r="B34" s="128"/>
      <c r="C34" s="476"/>
      <c r="D34" s="477"/>
      <c r="E34" s="113"/>
      <c r="F34" s="113"/>
      <c r="G34" s="113"/>
      <c r="H34" s="113"/>
      <c r="I34" s="113"/>
      <c r="J34" s="113"/>
      <c r="K34" s="116"/>
      <c r="L34" s="111"/>
      <c r="M34" s="463"/>
      <c r="N34" s="463"/>
      <c r="O34" s="463"/>
      <c r="P34" s="464"/>
      <c r="Q34" s="112"/>
      <c r="R34" s="112"/>
      <c r="S34" s="114"/>
      <c r="V34" s="114"/>
    </row>
    <row r="35" spans="1:22" ht="20.25" customHeight="1" x14ac:dyDescent="0.55000000000000004">
      <c r="A35" s="100"/>
      <c r="B35" s="128"/>
      <c r="C35" s="476"/>
      <c r="D35" s="477"/>
      <c r="E35" s="113"/>
      <c r="F35" s="113"/>
      <c r="G35" s="113"/>
      <c r="H35" s="113"/>
      <c r="I35" s="113"/>
      <c r="J35" s="113"/>
      <c r="K35" s="116"/>
      <c r="L35" s="111"/>
      <c r="M35" s="463" t="s">
        <v>196</v>
      </c>
      <c r="N35" s="463"/>
      <c r="O35" s="463"/>
      <c r="P35" s="464"/>
      <c r="Q35" s="112"/>
      <c r="R35" s="112"/>
      <c r="S35" s="114"/>
      <c r="V35" s="114"/>
    </row>
    <row r="36" spans="1:22" ht="20.25" customHeight="1" x14ac:dyDescent="0.45">
      <c r="A36" s="100"/>
      <c r="B36" s="128"/>
      <c r="C36" s="476"/>
      <c r="D36" s="477"/>
      <c r="E36" s="114"/>
      <c r="F36" s="114"/>
      <c r="G36" s="114"/>
      <c r="H36" s="114"/>
      <c r="I36" s="114"/>
      <c r="J36" s="114"/>
      <c r="K36" s="94"/>
      <c r="L36" s="114"/>
      <c r="M36" s="463"/>
      <c r="N36" s="463"/>
      <c r="O36" s="463"/>
      <c r="P36" s="464"/>
      <c r="Q36" s="88"/>
      <c r="R36" s="88"/>
    </row>
    <row r="37" spans="1:22" ht="20.25" customHeight="1" x14ac:dyDescent="0.45">
      <c r="A37" s="100"/>
      <c r="B37" s="129"/>
      <c r="C37" s="476"/>
      <c r="D37" s="477"/>
      <c r="E37" s="101"/>
      <c r="F37" s="101"/>
      <c r="G37" s="101"/>
      <c r="H37" s="101"/>
      <c r="I37" s="101"/>
      <c r="J37" s="101"/>
      <c r="K37" s="99"/>
      <c r="L37" s="101"/>
      <c r="M37" s="463" t="s">
        <v>155</v>
      </c>
      <c r="N37" s="463"/>
      <c r="O37" s="463"/>
      <c r="P37" s="464"/>
      <c r="Q37" s="88"/>
      <c r="R37" s="88"/>
    </row>
    <row r="38" spans="1:22" ht="20.25" customHeight="1" x14ac:dyDescent="0.45">
      <c r="A38" s="100"/>
      <c r="B38" s="129"/>
      <c r="C38" s="463"/>
      <c r="D38" s="464"/>
      <c r="E38" s="101"/>
      <c r="F38" s="465"/>
      <c r="G38" s="465"/>
      <c r="H38" s="465"/>
      <c r="I38" s="465"/>
      <c r="J38" s="465"/>
      <c r="K38" s="466"/>
      <c r="L38" s="101"/>
      <c r="M38" s="463"/>
      <c r="N38" s="463"/>
      <c r="O38" s="463"/>
      <c r="P38" s="464"/>
      <c r="Q38" s="88"/>
      <c r="R38" s="88"/>
    </row>
    <row r="39" spans="1:22" ht="20.25" customHeight="1" x14ac:dyDescent="0.45">
      <c r="A39" s="100"/>
      <c r="B39" s="129"/>
      <c r="C39" s="118"/>
      <c r="D39" s="119"/>
      <c r="E39" s="114"/>
      <c r="F39" s="304" t="s">
        <v>142</v>
      </c>
      <c r="G39" s="304"/>
      <c r="H39" s="305"/>
      <c r="I39" s="306" t="s">
        <v>190</v>
      </c>
      <c r="J39" s="306"/>
      <c r="K39" s="117"/>
      <c r="L39" s="101"/>
      <c r="M39" s="463" t="s">
        <v>157</v>
      </c>
      <c r="N39" s="463"/>
      <c r="O39" s="463"/>
      <c r="P39" s="464"/>
      <c r="Q39" s="88"/>
      <c r="R39" s="88"/>
    </row>
    <row r="40" spans="1:22" ht="20.25" customHeight="1" x14ac:dyDescent="0.45">
      <c r="A40" s="100"/>
      <c r="B40" s="129"/>
      <c r="C40" s="118"/>
      <c r="D40" s="119"/>
      <c r="E40" s="114"/>
      <c r="F40" s="304" t="s">
        <v>144</v>
      </c>
      <c r="G40" s="304"/>
      <c r="H40" s="305"/>
      <c r="I40" s="306" t="s">
        <v>191</v>
      </c>
      <c r="J40" s="306"/>
      <c r="K40" s="126"/>
      <c r="L40" s="101"/>
      <c r="M40" s="463"/>
      <c r="N40" s="463"/>
      <c r="O40" s="463"/>
      <c r="P40" s="464"/>
      <c r="Q40" s="88"/>
      <c r="R40" s="88"/>
    </row>
    <row r="41" spans="1:22" ht="20.25" customHeight="1" x14ac:dyDescent="0.45">
      <c r="A41" s="100"/>
      <c r="B41" s="129"/>
      <c r="C41" s="101"/>
      <c r="D41" s="99"/>
      <c r="E41" s="114"/>
      <c r="F41" s="307" t="s">
        <v>145</v>
      </c>
      <c r="G41" s="307"/>
      <c r="H41" s="305"/>
      <c r="I41" s="308" t="s">
        <v>192</v>
      </c>
      <c r="J41" s="307"/>
      <c r="K41" s="99"/>
      <c r="L41" s="101"/>
      <c r="M41" s="463" t="s">
        <v>156</v>
      </c>
      <c r="N41" s="463"/>
      <c r="O41" s="463"/>
      <c r="P41" s="464"/>
      <c r="Q41" s="88"/>
      <c r="R41" s="88"/>
    </row>
    <row r="42" spans="1:22" ht="20.25" customHeight="1" x14ac:dyDescent="0.45">
      <c r="A42" s="100"/>
      <c r="B42" s="129"/>
      <c r="C42" s="101"/>
      <c r="D42" s="99"/>
      <c r="E42" s="101"/>
      <c r="F42" s="101"/>
      <c r="G42" s="101"/>
      <c r="H42" s="101"/>
      <c r="I42" s="101"/>
      <c r="J42" s="101"/>
      <c r="K42" s="99"/>
      <c r="L42" s="101"/>
      <c r="M42" s="463"/>
      <c r="N42" s="463"/>
      <c r="O42" s="463"/>
      <c r="P42" s="464"/>
      <c r="Q42" s="88"/>
      <c r="R42" s="88"/>
    </row>
    <row r="43" spans="1:22" ht="20.25" customHeight="1" x14ac:dyDescent="0.45">
      <c r="A43" s="100"/>
      <c r="B43" s="129"/>
      <c r="C43" s="101"/>
      <c r="D43" s="99"/>
      <c r="E43" s="101"/>
      <c r="F43" s="101"/>
      <c r="G43" s="101"/>
      <c r="H43" s="101"/>
      <c r="I43" s="101"/>
      <c r="J43" s="101"/>
      <c r="K43" s="99"/>
      <c r="L43" s="101"/>
      <c r="M43" s="463" t="s">
        <v>188</v>
      </c>
      <c r="N43" s="463"/>
      <c r="O43" s="463"/>
      <c r="P43" s="464"/>
      <c r="Q43" s="88"/>
      <c r="R43" s="88"/>
    </row>
    <row r="44" spans="1:22" ht="20.25" customHeight="1" x14ac:dyDescent="0.45">
      <c r="A44" s="100"/>
      <c r="B44" s="129"/>
      <c r="C44" s="101"/>
      <c r="D44" s="99"/>
      <c r="E44" s="101"/>
      <c r="F44" s="101"/>
      <c r="G44" s="101"/>
      <c r="H44" s="101"/>
      <c r="I44" s="101"/>
      <c r="J44" s="101"/>
      <c r="K44" s="99"/>
      <c r="L44" s="101"/>
      <c r="M44" s="463"/>
      <c r="N44" s="463"/>
      <c r="O44" s="463"/>
      <c r="P44" s="464"/>
      <c r="Q44" s="88"/>
      <c r="R44" s="88"/>
    </row>
    <row r="45" spans="1:22" ht="20.25" customHeight="1" x14ac:dyDescent="0.45">
      <c r="A45" s="100"/>
      <c r="B45" s="160"/>
      <c r="C45" s="161"/>
      <c r="D45" s="161"/>
      <c r="E45" s="161"/>
      <c r="F45" s="161"/>
      <c r="G45" s="161"/>
      <c r="H45" s="161"/>
      <c r="I45" s="161"/>
      <c r="J45" s="161"/>
      <c r="K45" s="161"/>
      <c r="L45" s="161"/>
      <c r="M45" s="161"/>
      <c r="N45" s="161"/>
      <c r="O45" s="161"/>
      <c r="P45" s="162"/>
      <c r="Q45" s="88"/>
      <c r="R45" s="88"/>
    </row>
    <row r="46" spans="1:22" x14ac:dyDescent="0.45">
      <c r="A46" s="88"/>
      <c r="B46" s="102"/>
      <c r="C46" s="104"/>
      <c r="D46" s="104"/>
      <c r="E46" s="104"/>
      <c r="F46" s="104"/>
      <c r="G46" s="104"/>
      <c r="H46" s="104"/>
      <c r="I46" s="104"/>
      <c r="J46" s="104"/>
      <c r="K46" s="104"/>
      <c r="L46" s="105"/>
      <c r="M46" s="105"/>
      <c r="N46" s="114"/>
      <c r="O46" s="114"/>
      <c r="P46" s="94"/>
      <c r="Q46" s="88"/>
    </row>
    <row r="47" spans="1:22" x14ac:dyDescent="0.45">
      <c r="A47" s="88"/>
      <c r="B47" s="461" t="s">
        <v>195</v>
      </c>
      <c r="C47" s="462"/>
      <c r="D47" s="462"/>
      <c r="E47" s="104"/>
      <c r="F47" s="104"/>
      <c r="G47" s="104"/>
      <c r="H47" s="104"/>
      <c r="I47" s="104"/>
      <c r="J47" s="104"/>
      <c r="K47" s="104"/>
      <c r="L47" s="105"/>
      <c r="M47" s="105"/>
      <c r="N47" s="114"/>
      <c r="O47" s="114"/>
      <c r="P47" s="94"/>
      <c r="Q47" s="88"/>
    </row>
    <row r="48" spans="1:22" x14ac:dyDescent="0.45">
      <c r="A48" s="88"/>
      <c r="B48" s="102"/>
      <c r="C48" s="104"/>
      <c r="D48" s="104"/>
      <c r="E48" s="104"/>
      <c r="F48" s="104"/>
      <c r="G48" s="104"/>
      <c r="H48" s="104"/>
      <c r="I48" s="104"/>
      <c r="J48" s="104"/>
      <c r="K48" s="104"/>
      <c r="L48" s="105"/>
      <c r="M48" s="105"/>
      <c r="N48" s="114"/>
      <c r="O48" s="114"/>
      <c r="P48" s="94"/>
      <c r="Q48" s="88"/>
    </row>
    <row r="49" spans="1:17" x14ac:dyDescent="0.45">
      <c r="A49" s="88"/>
      <c r="B49" s="102"/>
      <c r="C49" s="104"/>
      <c r="D49" s="104"/>
      <c r="E49" s="104"/>
      <c r="F49" s="104"/>
      <c r="G49" s="104"/>
      <c r="H49" s="104"/>
      <c r="I49" s="104"/>
      <c r="J49" s="104"/>
      <c r="K49" s="104"/>
      <c r="L49" s="105"/>
      <c r="M49" s="105"/>
      <c r="N49" s="114"/>
      <c r="O49" s="114"/>
      <c r="P49" s="94"/>
      <c r="Q49" s="88"/>
    </row>
    <row r="50" spans="1:17" ht="26" x14ac:dyDescent="0.45">
      <c r="A50" s="88"/>
      <c r="B50" s="102"/>
      <c r="C50" s="106"/>
      <c r="D50" s="106"/>
      <c r="E50" s="105"/>
      <c r="F50" s="105"/>
      <c r="G50" s="105"/>
      <c r="H50" s="105"/>
      <c r="I50" s="105"/>
      <c r="J50" s="460"/>
      <c r="K50" s="460"/>
      <c r="L50" s="358"/>
      <c r="M50" s="355"/>
      <c r="N50" s="356"/>
      <c r="O50" s="470"/>
      <c r="P50" s="471"/>
      <c r="Q50" s="357"/>
    </row>
    <row r="51" spans="1:17" x14ac:dyDescent="0.45">
      <c r="A51" s="88"/>
      <c r="B51" s="107"/>
      <c r="C51" s="108"/>
      <c r="D51" s="108"/>
      <c r="E51" s="130"/>
      <c r="F51" s="108"/>
      <c r="G51" s="108"/>
      <c r="H51" s="108"/>
      <c r="I51" s="130"/>
      <c r="J51" s="130"/>
      <c r="K51" s="108"/>
      <c r="L51" s="108"/>
      <c r="M51" s="108"/>
      <c r="N51" s="108"/>
      <c r="O51" s="108"/>
      <c r="P51" s="132"/>
    </row>
    <row r="52" spans="1:17" x14ac:dyDescent="0.45">
      <c r="A52" s="88"/>
      <c r="B52" s="88"/>
      <c r="C52" s="88"/>
      <c r="D52" s="88"/>
      <c r="E52" s="88"/>
      <c r="F52" s="88"/>
      <c r="G52" s="88"/>
      <c r="H52" s="88"/>
      <c r="I52" s="88"/>
      <c r="J52" s="88"/>
      <c r="K52" s="88"/>
      <c r="L52" s="88"/>
      <c r="M52" s="88"/>
    </row>
    <row r="53" spans="1:17" x14ac:dyDescent="0.45">
      <c r="C53"/>
    </row>
    <row r="54" spans="1:17" s="114" customFormat="1" x14ac:dyDescent="0.45"/>
    <row r="55" spans="1:17" s="114" customFormat="1" x14ac:dyDescent="0.45"/>
    <row r="56" spans="1:17" s="114" customFormat="1" x14ac:dyDescent="0.45">
      <c r="C56"/>
    </row>
    <row r="57" spans="1:17" s="114" customFormat="1" x14ac:dyDescent="0.45"/>
    <row r="58" spans="1:17" s="114" customFormat="1" x14ac:dyDescent="0.45"/>
    <row r="59" spans="1:17" s="114" customFormat="1" x14ac:dyDescent="0.45"/>
    <row r="60" spans="1:17" s="114" customFormat="1" x14ac:dyDescent="0.45"/>
    <row r="61" spans="1:17" s="114" customFormat="1" x14ac:dyDescent="0.45"/>
    <row r="62" spans="1:17" s="114" customFormat="1" x14ac:dyDescent="0.45"/>
    <row r="63" spans="1:17" s="114" customFormat="1" x14ac:dyDescent="0.45"/>
    <row r="64" spans="1:17" s="114" customFormat="1" x14ac:dyDescent="0.45"/>
  </sheetData>
  <sheetProtection password="CA4B" sheet="1" objects="1" scenarios="1" selectLockedCells="1" selectUnlockedCells="1"/>
  <customSheetViews>
    <customSheetView guid="{FA2576B4-5B7A-4BCC-9280-699F4063FE86}" showPageBreaks="1" showGridLines="0" fitToPage="1" printArea="1">
      <selection activeCell="M19" sqref="M19"/>
      <pageMargins left="0.7" right="0.7" top="0.75" bottom="0.75" header="0.3" footer="0.3"/>
      <pageSetup paperSize="9" scale="34" orientation="portrait" r:id="rId1"/>
    </customSheetView>
  </customSheetViews>
  <mergeCells count="32">
    <mergeCell ref="O50:P50"/>
    <mergeCell ref="C19:O19"/>
    <mergeCell ref="C20:O20"/>
    <mergeCell ref="C22:O22"/>
    <mergeCell ref="C23:O23"/>
    <mergeCell ref="M35:P36"/>
    <mergeCell ref="M37:P38"/>
    <mergeCell ref="M39:P40"/>
    <mergeCell ref="M41:P42"/>
    <mergeCell ref="M43:P44"/>
    <mergeCell ref="C31:D31"/>
    <mergeCell ref="E31:K31"/>
    <mergeCell ref="L31:P31"/>
    <mergeCell ref="M33:P34"/>
    <mergeCell ref="C33:D37"/>
    <mergeCell ref="C29:O29"/>
    <mergeCell ref="J50:K50"/>
    <mergeCell ref="B47:D47"/>
    <mergeCell ref="C38:D38"/>
    <mergeCell ref="F38:K38"/>
    <mergeCell ref="C7:F7"/>
    <mergeCell ref="C28:D28"/>
    <mergeCell ref="C26:O26"/>
    <mergeCell ref="C9:D9"/>
    <mergeCell ref="C12:D12"/>
    <mergeCell ref="C15:D15"/>
    <mergeCell ref="C18:D18"/>
    <mergeCell ref="C21:O21"/>
    <mergeCell ref="C10:O10"/>
    <mergeCell ref="C13:O13"/>
    <mergeCell ref="C16:O16"/>
    <mergeCell ref="C25:D25"/>
  </mergeCells>
  <hyperlinks>
    <hyperlink ref="F41" r:id="rId2" xr:uid="{00000000-0004-0000-0000-000000000000}"/>
    <hyperlink ref="I41" r:id="rId3" xr:uid="{00000000-0004-0000-0000-000001000000}"/>
  </hyperlinks>
  <pageMargins left="0.23622047244094491" right="0.23622047244094491" top="0.74803149606299213" bottom="0.74803149606299213" header="0.31496062992125984" footer="0.31496062992125984"/>
  <pageSetup paperSize="9" scale="48" orientation="portrait" r:id="rId4"/>
  <headerFooter>
    <oddFooter>&amp;L&amp;8&amp;D&amp;C&amp;8Afwegingskader - Versie 1.0&amp;R&amp;8ALL RIGHTS RESEVERD COPYRIGHT</oddFooter>
  </headerFooter>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9"/>
    <pageSetUpPr fitToPage="1"/>
  </sheetPr>
  <dimension ref="A2:AI146"/>
  <sheetViews>
    <sheetView showGridLines="0" showZeros="0" tabSelected="1" zoomScaleNormal="100" workbookViewId="0">
      <selection activeCell="D13" sqref="D13"/>
    </sheetView>
  </sheetViews>
  <sheetFormatPr defaultColWidth="9.1796875" defaultRowHeight="20.149999999999999" customHeight="1" x14ac:dyDescent="0.25"/>
  <cols>
    <col min="1" max="1" width="2.81640625" style="4" customWidth="1"/>
    <col min="2" max="2" width="9.1796875" style="4"/>
    <col min="3" max="4" width="38.7265625" style="4" customWidth="1"/>
    <col min="5" max="5" width="15.453125" style="4" customWidth="1"/>
    <col min="6" max="6" width="25.453125" style="4" customWidth="1"/>
    <col min="7" max="7" width="20.7265625" style="4" customWidth="1"/>
    <col min="8" max="9" width="38.7265625" style="4" customWidth="1"/>
    <col min="10" max="16384" width="9.1796875" style="4"/>
  </cols>
  <sheetData>
    <row r="2" spans="2:35" ht="20.149999999999999" customHeight="1" x14ac:dyDescent="0.25">
      <c r="B2" s="141"/>
      <c r="C2" s="142"/>
      <c r="D2" s="142"/>
      <c r="E2" s="142"/>
      <c r="F2" s="143"/>
    </row>
    <row r="3" spans="2:35" ht="20.149999999999999" customHeight="1" x14ac:dyDescent="0.25">
      <c r="B3" s="144"/>
      <c r="C3" s="147" t="s">
        <v>248</v>
      </c>
      <c r="D3" s="147"/>
      <c r="E3" s="147"/>
      <c r="F3" s="148"/>
      <c r="G3" s="134"/>
    </row>
    <row r="4" spans="2:35" s="22" customFormat="1" ht="28.5" customHeight="1" x14ac:dyDescent="0.3">
      <c r="B4" s="145"/>
      <c r="C4" s="478" t="s">
        <v>175</v>
      </c>
      <c r="D4" s="478"/>
      <c r="E4" s="478"/>
      <c r="F4" s="479"/>
      <c r="G4" s="136"/>
      <c r="H4" s="68"/>
      <c r="I4" s="69"/>
      <c r="J4" s="26"/>
      <c r="K4" s="26"/>
      <c r="L4" s="26"/>
      <c r="M4" s="26"/>
      <c r="N4" s="26"/>
      <c r="O4" s="26"/>
      <c r="P4" s="26"/>
      <c r="Q4" s="24"/>
      <c r="R4" s="27"/>
      <c r="S4" s="27"/>
      <c r="T4" s="26"/>
      <c r="U4" s="27"/>
      <c r="V4" s="24"/>
      <c r="W4" s="27"/>
      <c r="X4" s="24"/>
      <c r="Y4" s="24"/>
      <c r="Z4" s="24"/>
      <c r="AA4" s="23"/>
      <c r="AB4" s="23"/>
      <c r="AC4" s="23"/>
      <c r="AD4" s="23"/>
      <c r="AE4" s="23"/>
      <c r="AF4" s="23"/>
      <c r="AG4" s="23"/>
      <c r="AH4" s="23"/>
      <c r="AI4" s="23"/>
    </row>
    <row r="5" spans="2:35" s="22" customFormat="1" ht="66" customHeight="1" x14ac:dyDescent="0.25">
      <c r="B5" s="146"/>
      <c r="C5" s="488" t="s">
        <v>254</v>
      </c>
      <c r="D5" s="488"/>
      <c r="E5" s="488"/>
      <c r="F5" s="489"/>
      <c r="G5" s="135"/>
      <c r="H5" s="24"/>
      <c r="I5" s="25"/>
      <c r="J5" s="26"/>
      <c r="K5" s="26"/>
      <c r="L5" s="26"/>
      <c r="M5" s="26"/>
      <c r="N5" s="26"/>
      <c r="O5" s="26"/>
      <c r="P5" s="27"/>
      <c r="Q5" s="24"/>
      <c r="R5" s="27"/>
      <c r="S5" s="27"/>
      <c r="T5" s="26"/>
      <c r="U5" s="27"/>
      <c r="X5" s="24"/>
      <c r="Y5" s="24"/>
      <c r="Z5" s="24"/>
      <c r="AA5" s="23"/>
      <c r="AB5" s="23"/>
      <c r="AC5" s="23"/>
      <c r="AD5" s="23"/>
      <c r="AE5" s="23"/>
      <c r="AF5" s="23"/>
      <c r="AG5" s="23"/>
      <c r="AH5" s="23"/>
      <c r="AI5" s="23"/>
    </row>
    <row r="6" spans="2:35" s="22" customFormat="1" ht="12.5" x14ac:dyDescent="0.25">
      <c r="E6" s="23"/>
      <c r="G6" s="24"/>
      <c r="H6" s="24"/>
      <c r="I6" s="25"/>
      <c r="J6" s="26"/>
      <c r="K6" s="26"/>
      <c r="L6" s="26"/>
      <c r="M6" s="26"/>
      <c r="N6" s="26"/>
      <c r="O6" s="26"/>
      <c r="P6" s="26"/>
      <c r="Q6" s="24"/>
      <c r="R6" s="27"/>
      <c r="S6" s="27"/>
      <c r="T6" s="26"/>
      <c r="U6" s="27"/>
      <c r="V6" s="24"/>
      <c r="W6" s="27"/>
      <c r="X6" s="24"/>
      <c r="Y6" s="24"/>
      <c r="Z6" s="24"/>
      <c r="AA6" s="23"/>
      <c r="AB6" s="23"/>
      <c r="AC6" s="23"/>
      <c r="AD6" s="23"/>
      <c r="AE6" s="23"/>
      <c r="AF6" s="23"/>
      <c r="AG6" s="23"/>
      <c r="AH6" s="23"/>
      <c r="AI6" s="23"/>
    </row>
    <row r="7" spans="2:35" s="22" customFormat="1" ht="20.25" customHeight="1" x14ac:dyDescent="0.25">
      <c r="E7" s="23"/>
      <c r="G7" s="24"/>
      <c r="H7" s="24"/>
      <c r="I7" s="25"/>
      <c r="J7" s="26"/>
      <c r="K7" s="26"/>
      <c r="L7" s="26"/>
      <c r="M7" s="26"/>
      <c r="N7" s="26"/>
      <c r="O7" s="26"/>
      <c r="P7" s="26"/>
      <c r="Q7" s="24"/>
      <c r="R7" s="27"/>
      <c r="S7" s="27"/>
      <c r="T7" s="26"/>
      <c r="U7" s="27"/>
      <c r="V7" s="24"/>
      <c r="W7" s="27"/>
      <c r="X7" s="24"/>
      <c r="Y7" s="24"/>
      <c r="Z7" s="24"/>
      <c r="AA7" s="23"/>
      <c r="AB7" s="23"/>
      <c r="AC7" s="23"/>
      <c r="AD7" s="23"/>
      <c r="AE7" s="23"/>
      <c r="AF7" s="23"/>
      <c r="AG7" s="23"/>
      <c r="AH7" s="23"/>
      <c r="AI7" s="23"/>
    </row>
    <row r="8" spans="2:35" ht="20.149999999999999" customHeight="1" x14ac:dyDescent="0.25">
      <c r="B8" s="73"/>
      <c r="C8" s="73"/>
      <c r="D8" s="73"/>
      <c r="E8" s="73"/>
      <c r="F8" s="73"/>
      <c r="G8" s="73"/>
      <c r="H8" s="73"/>
      <c r="I8" s="73"/>
    </row>
    <row r="9" spans="2:35" ht="20.149999999999999" customHeight="1" x14ac:dyDescent="0.25">
      <c r="B9" s="137"/>
      <c r="C9" s="138"/>
      <c r="D9" s="138"/>
      <c r="E9" s="138"/>
      <c r="F9" s="138"/>
      <c r="G9" s="138"/>
      <c r="H9" s="138"/>
      <c r="I9" s="139"/>
    </row>
    <row r="10" spans="2:35" ht="25" customHeight="1" x14ac:dyDescent="0.25">
      <c r="B10" s="480" t="s">
        <v>122</v>
      </c>
      <c r="C10" s="481"/>
      <c r="D10" s="481"/>
      <c r="E10" s="481"/>
      <c r="F10" s="481"/>
      <c r="G10" s="481"/>
      <c r="H10" s="481"/>
      <c r="I10" s="482"/>
    </row>
    <row r="11" spans="2:35" ht="25" customHeight="1" x14ac:dyDescent="0.25">
      <c r="B11" s="483" t="s">
        <v>122</v>
      </c>
      <c r="C11" s="484"/>
      <c r="D11" s="485"/>
      <c r="E11" s="30"/>
      <c r="F11" s="30"/>
      <c r="G11" s="492" t="s">
        <v>139</v>
      </c>
      <c r="H11" s="484"/>
      <c r="I11" s="493"/>
    </row>
    <row r="12" spans="2:35" ht="12" customHeight="1" x14ac:dyDescent="0.25">
      <c r="B12" s="140"/>
      <c r="C12" s="30"/>
      <c r="D12" s="30"/>
      <c r="E12" s="74"/>
      <c r="F12" s="74"/>
      <c r="G12" s="496"/>
      <c r="H12" s="496"/>
      <c r="I12" s="150"/>
    </row>
    <row r="13" spans="2:35" ht="25" customHeight="1" x14ac:dyDescent="0.25">
      <c r="B13" s="490" t="s">
        <v>134</v>
      </c>
      <c r="C13" s="491"/>
      <c r="D13" s="371"/>
      <c r="E13" s="74"/>
      <c r="F13" s="74"/>
      <c r="G13" s="495" t="s">
        <v>9</v>
      </c>
      <c r="H13" s="491"/>
      <c r="I13" s="368"/>
    </row>
    <row r="14" spans="2:35" ht="25" customHeight="1" x14ac:dyDescent="0.25">
      <c r="B14" s="490" t="s">
        <v>129</v>
      </c>
      <c r="C14" s="491"/>
      <c r="D14" s="370"/>
      <c r="E14" s="75"/>
      <c r="F14" s="75"/>
      <c r="G14" s="494" t="s">
        <v>252</v>
      </c>
      <c r="H14" s="487"/>
      <c r="I14" s="368"/>
      <c r="J14" s="28"/>
      <c r="K14" s="28"/>
    </row>
    <row r="15" spans="2:35" ht="25" customHeight="1" x14ac:dyDescent="0.25">
      <c r="B15" s="486" t="s">
        <v>130</v>
      </c>
      <c r="C15" s="487"/>
      <c r="D15" s="378"/>
      <c r="E15" s="75"/>
      <c r="F15" s="75"/>
      <c r="G15" s="494" t="s">
        <v>245</v>
      </c>
      <c r="H15" s="487"/>
      <c r="I15" s="368"/>
      <c r="J15" s="28"/>
      <c r="K15" s="28"/>
    </row>
    <row r="16" spans="2:35" ht="25" customHeight="1" x14ac:dyDescent="0.25">
      <c r="B16" s="486" t="s">
        <v>135</v>
      </c>
      <c r="C16" s="487"/>
      <c r="D16" s="392"/>
      <c r="E16" s="75"/>
      <c r="F16" s="75"/>
      <c r="G16" s="494" t="s">
        <v>160</v>
      </c>
      <c r="H16" s="487"/>
      <c r="I16" s="368"/>
      <c r="J16" s="28"/>
      <c r="K16" s="28"/>
    </row>
    <row r="17" spans="2:11" ht="25" customHeight="1" x14ac:dyDescent="0.25">
      <c r="B17" s="486" t="s">
        <v>140</v>
      </c>
      <c r="C17" s="487"/>
      <c r="D17" s="378"/>
      <c r="E17" s="75"/>
      <c r="F17" s="75"/>
      <c r="G17" s="495" t="s">
        <v>164</v>
      </c>
      <c r="H17" s="499"/>
      <c r="I17" s="368"/>
      <c r="J17" s="28"/>
      <c r="K17" s="28"/>
    </row>
    <row r="18" spans="2:11" ht="25" customHeight="1" x14ac:dyDescent="0.25">
      <c r="B18" s="486" t="s">
        <v>131</v>
      </c>
      <c r="C18" s="487"/>
      <c r="D18" s="378"/>
      <c r="E18" s="75"/>
      <c r="F18" s="75"/>
      <c r="G18" s="86" t="s">
        <v>147</v>
      </c>
      <c r="H18" s="87"/>
      <c r="I18" s="363"/>
      <c r="J18" s="28"/>
      <c r="K18" s="28"/>
    </row>
    <row r="19" spans="2:11" ht="25" customHeight="1" x14ac:dyDescent="0.25">
      <c r="B19" s="486" t="s">
        <v>11</v>
      </c>
      <c r="C19" s="487"/>
      <c r="D19" s="379"/>
      <c r="E19" s="75"/>
      <c r="F19" s="75"/>
      <c r="G19" s="500" t="s">
        <v>249</v>
      </c>
      <c r="H19" s="501"/>
      <c r="I19" s="506"/>
      <c r="J19" s="28"/>
      <c r="K19" s="28"/>
    </row>
    <row r="20" spans="2:11" ht="25" customHeight="1" x14ac:dyDescent="0.25">
      <c r="B20" s="486" t="s">
        <v>10</v>
      </c>
      <c r="C20" s="487"/>
      <c r="D20" s="372">
        <f ca="1">TODAY()</f>
        <v>43130</v>
      </c>
      <c r="E20" s="76"/>
      <c r="F20" s="76"/>
      <c r="G20" s="502"/>
      <c r="H20" s="503"/>
      <c r="I20" s="507"/>
      <c r="J20" s="28"/>
      <c r="K20" s="28"/>
    </row>
    <row r="21" spans="2:11" ht="25" customHeight="1" x14ac:dyDescent="0.25">
      <c r="B21" s="486" t="s">
        <v>132</v>
      </c>
      <c r="C21" s="487"/>
      <c r="D21" s="373"/>
      <c r="E21" s="77"/>
      <c r="F21" s="77"/>
      <c r="G21" s="504"/>
      <c r="H21" s="505"/>
      <c r="I21" s="508"/>
      <c r="J21" s="28"/>
      <c r="K21" s="28"/>
    </row>
    <row r="22" spans="2:11" ht="25" customHeight="1" x14ac:dyDescent="0.25">
      <c r="B22" s="140"/>
      <c r="C22" s="30"/>
      <c r="D22" s="30"/>
      <c r="E22" s="77"/>
      <c r="F22" s="77"/>
      <c r="G22" s="495" t="s">
        <v>8</v>
      </c>
      <c r="H22" s="499"/>
      <c r="I22" s="151"/>
      <c r="J22" s="28"/>
      <c r="K22" s="28"/>
    </row>
    <row r="23" spans="2:11" ht="69.75" customHeight="1" x14ac:dyDescent="0.25">
      <c r="B23" s="140"/>
      <c r="C23" s="30"/>
      <c r="D23" s="30"/>
      <c r="E23" s="30"/>
      <c r="F23" s="30"/>
      <c r="G23" s="495" t="s">
        <v>7</v>
      </c>
      <c r="H23" s="499"/>
      <c r="I23" s="364"/>
      <c r="J23" s="28"/>
      <c r="K23" s="28"/>
    </row>
    <row r="24" spans="2:11" ht="96.75" customHeight="1" x14ac:dyDescent="0.25">
      <c r="B24" s="72"/>
      <c r="C24" s="70"/>
      <c r="D24" s="70"/>
      <c r="E24" s="30"/>
      <c r="F24" s="30"/>
      <c r="G24" s="494" t="s">
        <v>6</v>
      </c>
      <c r="H24" s="487"/>
      <c r="I24" s="365"/>
      <c r="J24" s="28"/>
      <c r="K24" s="28"/>
    </row>
    <row r="25" spans="2:11" ht="25" customHeight="1" x14ac:dyDescent="0.25">
      <c r="B25" s="140"/>
      <c r="C25" s="30"/>
      <c r="D25" s="133"/>
      <c r="E25" s="30"/>
      <c r="F25" s="133"/>
      <c r="G25" s="29"/>
      <c r="H25" s="29"/>
      <c r="I25" s="152"/>
    </row>
    <row r="26" spans="2:11" ht="25" customHeight="1" x14ac:dyDescent="0.25">
      <c r="B26" s="140"/>
      <c r="C26" s="30"/>
      <c r="D26" s="133"/>
      <c r="E26" s="78"/>
      <c r="F26" s="78"/>
      <c r="G26" s="514" t="s">
        <v>238</v>
      </c>
      <c r="H26" s="514"/>
      <c r="I26" s="515"/>
    </row>
    <row r="27" spans="2:11" ht="25" customHeight="1" x14ac:dyDescent="0.25">
      <c r="B27" s="140"/>
      <c r="C27" s="30"/>
      <c r="D27" s="133"/>
      <c r="E27" s="78"/>
      <c r="F27" s="78"/>
      <c r="G27" s="514"/>
      <c r="H27" s="514"/>
      <c r="I27" s="515"/>
    </row>
    <row r="28" spans="2:11" ht="12.5" x14ac:dyDescent="0.25">
      <c r="B28" s="140"/>
      <c r="C28" s="30"/>
      <c r="D28" s="30"/>
      <c r="E28" s="76"/>
      <c r="F28" s="76"/>
      <c r="G28" s="30"/>
      <c r="H28" s="30"/>
      <c r="I28" s="153"/>
    </row>
    <row r="29" spans="2:11" ht="25" customHeight="1" x14ac:dyDescent="0.25">
      <c r="B29" s="480" t="s">
        <v>12</v>
      </c>
      <c r="C29" s="481"/>
      <c r="D29" s="481"/>
      <c r="E29" s="481"/>
      <c r="F29" s="481"/>
      <c r="G29" s="481"/>
      <c r="H29" s="481"/>
      <c r="I29" s="482"/>
    </row>
    <row r="30" spans="2:11" s="80" customFormat="1" ht="25" customHeight="1" x14ac:dyDescent="0.25">
      <c r="B30" s="520" t="s">
        <v>98</v>
      </c>
      <c r="C30" s="521"/>
      <c r="D30" s="522"/>
      <c r="E30" s="79"/>
      <c r="F30" s="79"/>
      <c r="G30" s="70"/>
      <c r="H30" s="509" t="s">
        <v>166</v>
      </c>
      <c r="I30" s="510"/>
    </row>
    <row r="31" spans="2:11" ht="12" customHeight="1" x14ac:dyDescent="0.25">
      <c r="B31" s="140"/>
      <c r="C31" s="30"/>
      <c r="D31" s="30"/>
      <c r="E31" s="74"/>
      <c r="F31" s="74"/>
      <c r="G31" s="70"/>
      <c r="H31" s="70"/>
      <c r="I31" s="150"/>
    </row>
    <row r="32" spans="2:11" ht="25" customHeight="1" x14ac:dyDescent="0.25">
      <c r="B32" s="497" t="s">
        <v>5</v>
      </c>
      <c r="C32" s="498"/>
      <c r="D32" s="370"/>
      <c r="E32" s="30"/>
      <c r="F32" s="30"/>
      <c r="G32" s="81"/>
      <c r="H32" s="415" t="s">
        <v>5</v>
      </c>
      <c r="I32" s="419"/>
      <c r="J32" s="82"/>
    </row>
    <row r="33" spans="2:10" ht="25" customHeight="1" x14ac:dyDescent="0.25">
      <c r="B33" s="426" t="s">
        <v>165</v>
      </c>
      <c r="C33" s="427"/>
      <c r="D33" s="370"/>
      <c r="E33" s="30"/>
      <c r="F33" s="30"/>
      <c r="G33" s="81"/>
      <c r="H33" s="415" t="s">
        <v>165</v>
      </c>
      <c r="I33" s="419"/>
      <c r="J33" s="82"/>
    </row>
    <row r="34" spans="2:10" ht="25" customHeight="1" x14ac:dyDescent="0.25">
      <c r="B34" s="497" t="s">
        <v>4</v>
      </c>
      <c r="C34" s="498"/>
      <c r="D34" s="370"/>
      <c r="E34" s="30"/>
      <c r="F34" s="30"/>
      <c r="G34" s="81"/>
      <c r="H34" s="416" t="s">
        <v>4</v>
      </c>
      <c r="I34" s="419"/>
      <c r="J34" s="82"/>
    </row>
    <row r="35" spans="2:10" ht="25" customHeight="1" x14ac:dyDescent="0.25">
      <c r="B35" s="497" t="s">
        <v>3</v>
      </c>
      <c r="C35" s="498"/>
      <c r="D35" s="370"/>
      <c r="E35" s="30"/>
      <c r="F35" s="30"/>
      <c r="G35" s="81"/>
      <c r="H35" s="415" t="s">
        <v>3</v>
      </c>
      <c r="I35" s="419"/>
      <c r="J35" s="82"/>
    </row>
    <row r="36" spans="2:10" ht="25" customHeight="1" x14ac:dyDescent="0.3">
      <c r="B36" s="154"/>
      <c r="C36" s="133"/>
      <c r="D36" s="30"/>
      <c r="E36" s="30"/>
      <c r="F36" s="30"/>
      <c r="G36" s="30"/>
      <c r="H36" s="70"/>
      <c r="I36" s="155"/>
      <c r="J36" s="83"/>
    </row>
    <row r="37" spans="2:10" ht="25" customHeight="1" x14ac:dyDescent="0.25">
      <c r="B37" s="511" t="s">
        <v>161</v>
      </c>
      <c r="C37" s="512"/>
      <c r="D37" s="512"/>
      <c r="E37" s="30"/>
      <c r="F37" s="354" t="s">
        <v>237</v>
      </c>
      <c r="G37" s="30"/>
      <c r="H37" s="512" t="s">
        <v>161</v>
      </c>
      <c r="I37" s="513"/>
      <c r="J37" s="84"/>
    </row>
    <row r="38" spans="2:10" ht="25" customHeight="1" x14ac:dyDescent="0.3">
      <c r="B38" s="497" t="s">
        <v>2</v>
      </c>
      <c r="C38" s="498"/>
      <c r="D38" s="366"/>
      <c r="E38" s="30"/>
      <c r="F38" s="383"/>
      <c r="G38" s="30"/>
      <c r="H38" s="416" t="s">
        <v>2</v>
      </c>
      <c r="I38" s="420"/>
      <c r="J38" s="85"/>
    </row>
    <row r="39" spans="2:10" ht="25" customHeight="1" x14ac:dyDescent="0.3">
      <c r="B39" s="497" t="s">
        <v>87</v>
      </c>
      <c r="C39" s="498"/>
      <c r="D39" s="367">
        <f>SUM(D40:D43)</f>
        <v>0</v>
      </c>
      <c r="E39" s="30"/>
      <c r="F39" s="383"/>
      <c r="G39" s="30"/>
      <c r="H39" s="415" t="s">
        <v>92</v>
      </c>
      <c r="I39" s="369">
        <f>SUM(I40:I43)</f>
        <v>0</v>
      </c>
      <c r="J39" s="85"/>
    </row>
    <row r="40" spans="2:10" ht="25" customHeight="1" x14ac:dyDescent="0.3">
      <c r="B40" s="523" t="s">
        <v>88</v>
      </c>
      <c r="C40" s="524"/>
      <c r="D40" s="366"/>
      <c r="E40" s="30"/>
      <c r="F40" s="367">
        <f>I15</f>
        <v>0</v>
      </c>
      <c r="G40" s="30"/>
      <c r="H40" s="417" t="s">
        <v>88</v>
      </c>
      <c r="I40" s="420"/>
      <c r="J40" s="85"/>
    </row>
    <row r="41" spans="2:10" ht="25" customHeight="1" x14ac:dyDescent="0.3">
      <c r="B41" s="523" t="s">
        <v>89</v>
      </c>
      <c r="C41" s="524"/>
      <c r="D41" s="366"/>
      <c r="E41" s="30"/>
      <c r="F41" s="383"/>
      <c r="G41" s="30"/>
      <c r="H41" s="418" t="s">
        <v>89</v>
      </c>
      <c r="I41" s="420"/>
      <c r="J41" s="85"/>
    </row>
    <row r="42" spans="2:10" ht="25" customHeight="1" x14ac:dyDescent="0.3">
      <c r="B42" s="523" t="s">
        <v>90</v>
      </c>
      <c r="C42" s="524"/>
      <c r="D42" s="366"/>
      <c r="E42" s="30"/>
      <c r="F42" s="383"/>
      <c r="G42" s="30"/>
      <c r="H42" s="417" t="s">
        <v>90</v>
      </c>
      <c r="I42" s="420"/>
      <c r="J42" s="85"/>
    </row>
    <row r="43" spans="2:10" ht="25" customHeight="1" x14ac:dyDescent="0.3">
      <c r="B43" s="523" t="s">
        <v>91</v>
      </c>
      <c r="C43" s="524"/>
      <c r="D43" s="366"/>
      <c r="E43" s="30"/>
      <c r="F43" s="383"/>
      <c r="G43" s="30"/>
      <c r="H43" s="418" t="s">
        <v>91</v>
      </c>
      <c r="I43" s="420"/>
      <c r="J43" s="85"/>
    </row>
    <row r="44" spans="2:10" ht="25" customHeight="1" x14ac:dyDescent="0.3">
      <c r="B44" s="497" t="s">
        <v>167</v>
      </c>
      <c r="C44" s="498"/>
      <c r="D44" s="366"/>
      <c r="E44" s="30"/>
      <c r="F44" s="367">
        <f>I16</f>
        <v>0</v>
      </c>
      <c r="G44" s="30"/>
      <c r="H44" s="416" t="s">
        <v>167</v>
      </c>
      <c r="I44" s="420"/>
      <c r="J44" s="85"/>
    </row>
    <row r="45" spans="2:10" ht="25" customHeight="1" x14ac:dyDescent="0.3">
      <c r="B45" s="154"/>
      <c r="C45" s="133"/>
      <c r="D45" s="30"/>
      <c r="E45" s="30"/>
      <c r="F45" s="30"/>
      <c r="G45" s="30"/>
      <c r="H45" s="156"/>
      <c r="I45" s="155"/>
      <c r="J45" s="82"/>
    </row>
    <row r="46" spans="2:10" ht="25" customHeight="1" x14ac:dyDescent="0.25">
      <c r="B46" s="518" t="s">
        <v>247</v>
      </c>
      <c r="C46" s="519"/>
      <c r="D46" s="428" t="s">
        <v>1</v>
      </c>
      <c r="E46" s="525" t="s">
        <v>170</v>
      </c>
      <c r="F46" s="519"/>
      <c r="G46" s="428" t="s">
        <v>171</v>
      </c>
      <c r="H46" s="428" t="s">
        <v>173</v>
      </c>
      <c r="I46" s="429" t="s">
        <v>172</v>
      </c>
      <c r="J46" s="82"/>
    </row>
    <row r="47" spans="2:10" ht="12.5" x14ac:dyDescent="0.25">
      <c r="B47" s="516"/>
      <c r="C47" s="517"/>
      <c r="D47" s="360"/>
      <c r="E47" s="526"/>
      <c r="F47" s="517"/>
      <c r="G47" s="360"/>
      <c r="H47" s="361"/>
      <c r="I47" s="380"/>
      <c r="J47" s="82"/>
    </row>
    <row r="48" spans="2:10" ht="12.5" x14ac:dyDescent="0.25">
      <c r="B48" s="516"/>
      <c r="C48" s="517"/>
      <c r="D48" s="360"/>
      <c r="E48" s="526"/>
      <c r="F48" s="517"/>
      <c r="G48" s="360"/>
      <c r="H48" s="361"/>
      <c r="I48" s="380"/>
      <c r="J48" s="82"/>
    </row>
    <row r="49" spans="1:18" ht="12.5" x14ac:dyDescent="0.25">
      <c r="B49" s="516"/>
      <c r="C49" s="517"/>
      <c r="D49" s="360"/>
      <c r="E49" s="526"/>
      <c r="F49" s="517"/>
      <c r="G49" s="360"/>
      <c r="H49" s="361"/>
      <c r="I49" s="380"/>
      <c r="J49" s="82"/>
    </row>
    <row r="50" spans="1:18" ht="12.5" x14ac:dyDescent="0.25">
      <c r="B50" s="516"/>
      <c r="C50" s="517"/>
      <c r="D50" s="360"/>
      <c r="E50" s="526"/>
      <c r="F50" s="517"/>
      <c r="G50" s="360"/>
      <c r="H50" s="361"/>
      <c r="I50" s="380"/>
      <c r="J50" s="82"/>
    </row>
    <row r="51" spans="1:18" ht="25" customHeight="1" x14ac:dyDescent="0.3">
      <c r="B51" s="154"/>
      <c r="C51" s="133"/>
      <c r="D51" s="30"/>
      <c r="E51" s="30"/>
      <c r="F51" s="30"/>
      <c r="G51" s="30"/>
      <c r="H51" s="156"/>
      <c r="I51" s="155"/>
      <c r="J51" s="82"/>
    </row>
    <row r="52" spans="1:18" ht="25" customHeight="1" x14ac:dyDescent="0.25">
      <c r="B52" s="530" t="s">
        <v>17</v>
      </c>
      <c r="C52" s="531"/>
      <c r="D52" s="421" t="s">
        <v>1</v>
      </c>
      <c r="E52" s="532" t="s">
        <v>170</v>
      </c>
      <c r="F52" s="531"/>
      <c r="G52" s="421" t="s">
        <v>171</v>
      </c>
      <c r="H52" s="421" t="s">
        <v>173</v>
      </c>
      <c r="I52" s="422" t="s">
        <v>172</v>
      </c>
      <c r="J52" s="82"/>
    </row>
    <row r="53" spans="1:18" ht="12.5" x14ac:dyDescent="0.25">
      <c r="B53" s="527"/>
      <c r="C53" s="528"/>
      <c r="D53" s="423"/>
      <c r="E53" s="529"/>
      <c r="F53" s="528"/>
      <c r="G53" s="423"/>
      <c r="H53" s="424"/>
      <c r="I53" s="425"/>
      <c r="J53" s="82"/>
    </row>
    <row r="54" spans="1:18" ht="25" customHeight="1" x14ac:dyDescent="0.25">
      <c r="B54" s="157" t="s">
        <v>0</v>
      </c>
      <c r="C54" s="133"/>
      <c r="D54" s="30"/>
      <c r="E54" s="30"/>
      <c r="F54" s="30"/>
      <c r="G54" s="70"/>
      <c r="H54" s="70"/>
      <c r="I54" s="71"/>
    </row>
    <row r="55" spans="1:18" ht="25" customHeight="1" x14ac:dyDescent="0.25">
      <c r="B55" s="140"/>
      <c r="C55" s="30"/>
      <c r="D55" s="30"/>
      <c r="E55" s="30"/>
      <c r="F55" s="30"/>
      <c r="G55" s="30"/>
      <c r="H55" s="158"/>
      <c r="I55" s="153"/>
      <c r="J55"/>
      <c r="K55"/>
      <c r="L55"/>
      <c r="M55"/>
      <c r="N55"/>
      <c r="O55"/>
      <c r="P55"/>
      <c r="Q55"/>
    </row>
    <row r="56" spans="1:18" s="28" customFormat="1" ht="12.5" x14ac:dyDescent="0.25">
      <c r="B56" s="72"/>
      <c r="C56" s="70"/>
      <c r="D56" s="70"/>
      <c r="E56" s="70"/>
      <c r="F56" s="70"/>
      <c r="G56" s="70"/>
      <c r="H56" s="70"/>
      <c r="I56" s="71"/>
      <c r="J56"/>
      <c r="K56"/>
      <c r="L56"/>
      <c r="M56"/>
      <c r="N56"/>
      <c r="O56"/>
      <c r="P56"/>
      <c r="Q56"/>
    </row>
    <row r="57" spans="1:18" s="89" customFormat="1" ht="20.25" customHeight="1" x14ac:dyDescent="0.45">
      <c r="A57" s="100"/>
      <c r="B57" s="160"/>
      <c r="C57" s="161"/>
      <c r="D57" s="161"/>
      <c r="E57" s="161"/>
      <c r="F57" s="161"/>
      <c r="G57" s="161"/>
      <c r="H57" s="161"/>
      <c r="I57" s="162"/>
      <c r="J57"/>
      <c r="K57"/>
      <c r="L57"/>
      <c r="M57"/>
      <c r="N57"/>
      <c r="O57"/>
      <c r="P57"/>
      <c r="Q57"/>
      <c r="R57" s="88"/>
    </row>
    <row r="58" spans="1:18" s="89" customFormat="1" ht="16" x14ac:dyDescent="0.45">
      <c r="A58" s="88"/>
      <c r="B58" s="102"/>
      <c r="C58" s="104"/>
      <c r="D58" s="104"/>
      <c r="E58" s="104"/>
      <c r="F58" s="104"/>
      <c r="G58" s="104"/>
      <c r="H58" s="104"/>
      <c r="I58" s="159"/>
      <c r="J58"/>
      <c r="K58"/>
      <c r="L58"/>
      <c r="M58"/>
      <c r="N58"/>
      <c r="O58"/>
      <c r="P58"/>
      <c r="Q58"/>
    </row>
    <row r="59" spans="1:18" s="89" customFormat="1" ht="16" x14ac:dyDescent="0.45">
      <c r="A59" s="88"/>
      <c r="B59" s="461" t="s">
        <v>195</v>
      </c>
      <c r="C59" s="462"/>
      <c r="D59" s="462"/>
      <c r="E59" s="104"/>
      <c r="F59" s="104"/>
      <c r="G59" s="104"/>
      <c r="H59" s="104"/>
      <c r="I59" s="159"/>
      <c r="J59"/>
      <c r="K59"/>
      <c r="L59"/>
      <c r="M59"/>
      <c r="N59"/>
      <c r="O59"/>
      <c r="P59"/>
      <c r="Q59"/>
    </row>
    <row r="60" spans="1:18" s="89" customFormat="1" ht="16" x14ac:dyDescent="0.45">
      <c r="A60" s="88"/>
      <c r="B60" s="102"/>
      <c r="C60" s="104"/>
      <c r="D60" s="104"/>
      <c r="E60" s="104"/>
      <c r="F60" s="104"/>
      <c r="G60" s="104"/>
      <c r="H60" s="104"/>
      <c r="I60" s="159"/>
      <c r="J60"/>
      <c r="K60"/>
      <c r="L60"/>
      <c r="M60"/>
      <c r="N60"/>
      <c r="O60"/>
      <c r="P60"/>
      <c r="Q60"/>
    </row>
    <row r="61" spans="1:18" s="89" customFormat="1" ht="16" x14ac:dyDescent="0.45">
      <c r="A61" s="88"/>
      <c r="B61" s="102"/>
      <c r="C61" s="104"/>
      <c r="D61" s="104"/>
      <c r="E61" s="104"/>
      <c r="F61" s="104"/>
      <c r="G61" s="104"/>
      <c r="H61" s="104"/>
      <c r="I61" s="159"/>
      <c r="J61"/>
      <c r="K61"/>
      <c r="L61"/>
      <c r="M61"/>
      <c r="N61"/>
      <c r="O61"/>
      <c r="P61"/>
      <c r="Q61"/>
    </row>
    <row r="62" spans="1:18" s="89" customFormat="1" ht="26" x14ac:dyDescent="0.45">
      <c r="A62" s="88"/>
      <c r="B62" s="102"/>
      <c r="C62" s="106"/>
      <c r="D62" s="106"/>
      <c r="E62" s="105"/>
      <c r="F62" s="105"/>
      <c r="G62" s="105"/>
      <c r="H62" s="105"/>
      <c r="I62" s="95"/>
      <c r="J62"/>
      <c r="K62"/>
      <c r="L62"/>
      <c r="M62"/>
      <c r="N62"/>
      <c r="O62"/>
      <c r="P62"/>
      <c r="Q62"/>
    </row>
    <row r="63" spans="1:18" s="89" customFormat="1" ht="15.75" customHeight="1" x14ac:dyDescent="0.45">
      <c r="A63" s="88"/>
      <c r="B63" s="107"/>
      <c r="C63" s="108"/>
      <c r="D63" s="108"/>
      <c r="E63" s="149"/>
      <c r="F63" s="108"/>
      <c r="G63" s="130"/>
      <c r="H63" s="108"/>
      <c r="I63" s="132" t="s">
        <v>240</v>
      </c>
      <c r="J63"/>
      <c r="K63"/>
      <c r="L63"/>
      <c r="M63"/>
      <c r="N63"/>
      <c r="O63"/>
      <c r="P63"/>
      <c r="Q63"/>
    </row>
    <row r="64" spans="1:18" ht="25" customHeight="1" collapsed="1" x14ac:dyDescent="0.25">
      <c r="J64"/>
      <c r="K64"/>
      <c r="L64"/>
      <c r="M64"/>
      <c r="N64"/>
      <c r="O64"/>
      <c r="P64"/>
      <c r="Q64"/>
    </row>
    <row r="65" spans="10:17" ht="25" customHeight="1" x14ac:dyDescent="0.25">
      <c r="J65"/>
      <c r="K65"/>
      <c r="L65"/>
      <c r="M65"/>
      <c r="N65"/>
      <c r="O65"/>
      <c r="P65"/>
      <c r="Q65"/>
    </row>
    <row r="66" spans="10:17" ht="25" customHeight="1" x14ac:dyDescent="0.25"/>
    <row r="67" spans="10:17" ht="25" customHeight="1" x14ac:dyDescent="0.25"/>
    <row r="68" spans="10:17" ht="25" customHeight="1" x14ac:dyDescent="0.25"/>
    <row r="69" spans="10:17" ht="25" customHeight="1" x14ac:dyDescent="0.25"/>
    <row r="70" spans="10:17" ht="25" customHeight="1" x14ac:dyDescent="0.25"/>
    <row r="71" spans="10:17" ht="25" customHeight="1" x14ac:dyDescent="0.25"/>
    <row r="72" spans="10:17" ht="25" customHeight="1" x14ac:dyDescent="0.25"/>
    <row r="73" spans="10:17" ht="25" customHeight="1" x14ac:dyDescent="0.25"/>
    <row r="74" spans="10:17" ht="25" customHeight="1" x14ac:dyDescent="0.25"/>
    <row r="75" spans="10:17" ht="25" customHeight="1" x14ac:dyDescent="0.25"/>
    <row r="76" spans="10:17" ht="25" customHeight="1" x14ac:dyDescent="0.25"/>
    <row r="77" spans="10:17" ht="25" customHeight="1" x14ac:dyDescent="0.25"/>
    <row r="78" spans="10:17" ht="25" customHeight="1" x14ac:dyDescent="0.25"/>
    <row r="79" spans="10:17" ht="25" customHeight="1" x14ac:dyDescent="0.25"/>
    <row r="80" spans="10:17" ht="25" customHeight="1" x14ac:dyDescent="0.25"/>
    <row r="81" ht="25" customHeight="1" x14ac:dyDescent="0.25"/>
    <row r="82" ht="25" customHeight="1" x14ac:dyDescent="0.25"/>
    <row r="83" ht="25" customHeight="1" x14ac:dyDescent="0.25"/>
    <row r="84" ht="25" customHeight="1" x14ac:dyDescent="0.25"/>
    <row r="85" ht="25" customHeight="1" x14ac:dyDescent="0.25"/>
    <row r="86" ht="25" customHeight="1" x14ac:dyDescent="0.25"/>
    <row r="87" ht="25" customHeight="1" x14ac:dyDescent="0.25"/>
    <row r="88" ht="25" customHeight="1" x14ac:dyDescent="0.25"/>
    <row r="89" ht="25" customHeight="1" x14ac:dyDescent="0.25"/>
    <row r="90" ht="25" customHeight="1" x14ac:dyDescent="0.25"/>
    <row r="91" ht="25" customHeight="1" x14ac:dyDescent="0.25"/>
    <row r="92" ht="25" customHeight="1" x14ac:dyDescent="0.25"/>
    <row r="93" ht="25" customHeight="1" x14ac:dyDescent="0.25"/>
    <row r="94" ht="25" customHeight="1" x14ac:dyDescent="0.25"/>
    <row r="95" ht="25" customHeight="1" x14ac:dyDescent="0.25"/>
    <row r="96" ht="25" customHeight="1" x14ac:dyDescent="0.25"/>
    <row r="97" ht="25" customHeight="1" x14ac:dyDescent="0.25"/>
    <row r="98" ht="25" customHeight="1" x14ac:dyDescent="0.25"/>
    <row r="99" ht="25" customHeight="1" x14ac:dyDescent="0.25"/>
    <row r="100" ht="25" customHeight="1" x14ac:dyDescent="0.25"/>
    <row r="101" ht="25" customHeight="1" x14ac:dyDescent="0.25"/>
    <row r="102" ht="25" customHeight="1" x14ac:dyDescent="0.25"/>
    <row r="103" ht="25" customHeight="1" x14ac:dyDescent="0.25"/>
    <row r="104" ht="25" customHeight="1" x14ac:dyDescent="0.25"/>
    <row r="105" ht="25" customHeight="1" x14ac:dyDescent="0.25"/>
    <row r="106" ht="25" customHeight="1" x14ac:dyDescent="0.25"/>
    <row r="107" ht="25" customHeight="1" x14ac:dyDescent="0.25"/>
    <row r="108" ht="25" customHeight="1" x14ac:dyDescent="0.25"/>
    <row r="109" ht="25" customHeight="1" x14ac:dyDescent="0.25"/>
    <row r="110" ht="25" customHeight="1" x14ac:dyDescent="0.25"/>
    <row r="111" ht="25" customHeight="1" x14ac:dyDescent="0.25"/>
    <row r="112" ht="25" customHeight="1" x14ac:dyDescent="0.25"/>
    <row r="113" ht="25" customHeight="1" x14ac:dyDescent="0.25"/>
    <row r="114" ht="25" customHeight="1" x14ac:dyDescent="0.25"/>
    <row r="115" ht="25" customHeight="1" x14ac:dyDescent="0.25"/>
    <row r="116" ht="25" customHeight="1" x14ac:dyDescent="0.25"/>
    <row r="117" ht="25" customHeight="1" x14ac:dyDescent="0.25"/>
    <row r="118" ht="25" customHeight="1" x14ac:dyDescent="0.25"/>
    <row r="119" ht="25" customHeight="1" x14ac:dyDescent="0.25"/>
    <row r="120" ht="25" customHeight="1" x14ac:dyDescent="0.25"/>
    <row r="121" ht="25" customHeight="1" x14ac:dyDescent="0.25"/>
    <row r="122" ht="25" customHeight="1" x14ac:dyDescent="0.25"/>
    <row r="123" ht="25" customHeight="1" x14ac:dyDescent="0.25"/>
    <row r="124" ht="25" customHeight="1" x14ac:dyDescent="0.25"/>
    <row r="125" ht="25" customHeight="1" x14ac:dyDescent="0.25"/>
    <row r="126" ht="25" customHeight="1" x14ac:dyDescent="0.25"/>
    <row r="127" ht="25" customHeight="1" x14ac:dyDescent="0.25"/>
    <row r="128" ht="25" customHeight="1" x14ac:dyDescent="0.25"/>
    <row r="129" ht="25" customHeight="1" x14ac:dyDescent="0.25"/>
    <row r="130" ht="25" customHeight="1" x14ac:dyDescent="0.25"/>
    <row r="131" ht="25" customHeight="1" x14ac:dyDescent="0.25"/>
    <row r="132" ht="25" customHeight="1" x14ac:dyDescent="0.25"/>
    <row r="133" ht="25" customHeight="1" x14ac:dyDescent="0.25"/>
    <row r="134" ht="25" customHeight="1" x14ac:dyDescent="0.25"/>
    <row r="135" ht="25" customHeight="1" x14ac:dyDescent="0.25"/>
    <row r="136" ht="25" customHeight="1" x14ac:dyDescent="0.25"/>
    <row r="137" ht="25" customHeight="1" x14ac:dyDescent="0.25"/>
    <row r="138" ht="25" customHeight="1" x14ac:dyDescent="0.25"/>
    <row r="139" ht="25" customHeight="1" x14ac:dyDescent="0.25"/>
    <row r="140" ht="25" customHeight="1" x14ac:dyDescent="0.25"/>
    <row r="141" ht="25" customHeight="1" x14ac:dyDescent="0.25"/>
    <row r="142" ht="25" customHeight="1" x14ac:dyDescent="0.25"/>
    <row r="143" ht="25" customHeight="1" x14ac:dyDescent="0.25"/>
    <row r="144" ht="25" customHeight="1" x14ac:dyDescent="0.25"/>
    <row r="145" ht="25" customHeight="1" x14ac:dyDescent="0.25"/>
    <row r="146" ht="25" customHeight="1" x14ac:dyDescent="0.25"/>
  </sheetData>
  <sheetProtection password="CA4B" sheet="1" objects="1" scenarios="1" selectLockedCells="1"/>
  <protectedRanges>
    <protectedRange sqref="J21:J24 D32:D35 I32:I35 D14:D21 I13:I26 D46:D47 E12:F20 E31:F31 D52:D53 D48:E50 D38:D44 I38:I44 F38:F44" name="Bereik voorblad"/>
  </protectedRanges>
  <customSheetViews>
    <customSheetView guid="{FA2576B4-5B7A-4BCC-9280-699F4063FE86}" showPageBreaks="1" showGridLines="0" zeroValues="0" fitToPage="1" printArea="1">
      <pane ySplit="4" topLeftCell="A5" activePane="bottomLeft" state="frozen"/>
      <selection pane="bottomLeft" activeCell="D47" sqref="D47"/>
      <rowBreaks count="1" manualBreakCount="1">
        <brk id="6" max="16383" man="1"/>
      </rowBreaks>
      <pageMargins left="0.7" right="0.7" top="0.75" bottom="0.75" header="0.3" footer="0.3"/>
      <pageSetup paperSize="9" scale="39" orientation="portrait" r:id="rId1"/>
    </customSheetView>
  </customSheetViews>
  <mergeCells count="56">
    <mergeCell ref="B48:C48"/>
    <mergeCell ref="E48:F48"/>
    <mergeCell ref="B59:D59"/>
    <mergeCell ref="B53:C53"/>
    <mergeCell ref="E53:F53"/>
    <mergeCell ref="E50:F50"/>
    <mergeCell ref="B50:C50"/>
    <mergeCell ref="B52:C52"/>
    <mergeCell ref="E52:F52"/>
    <mergeCell ref="B49:C49"/>
    <mergeCell ref="E49:F49"/>
    <mergeCell ref="H37:I37"/>
    <mergeCell ref="G26:I27"/>
    <mergeCell ref="G24:H24"/>
    <mergeCell ref="B44:C44"/>
    <mergeCell ref="B47:C47"/>
    <mergeCell ref="B46:C46"/>
    <mergeCell ref="B30:D30"/>
    <mergeCell ref="B42:C42"/>
    <mergeCell ref="B34:C34"/>
    <mergeCell ref="B43:C43"/>
    <mergeCell ref="B39:C39"/>
    <mergeCell ref="B41:C41"/>
    <mergeCell ref="B40:C40"/>
    <mergeCell ref="E46:F46"/>
    <mergeCell ref="E47:F47"/>
    <mergeCell ref="B32:C32"/>
    <mergeCell ref="B20:C20"/>
    <mergeCell ref="B14:C14"/>
    <mergeCell ref="B16:C16"/>
    <mergeCell ref="B29:I29"/>
    <mergeCell ref="B38:C38"/>
    <mergeCell ref="G22:H22"/>
    <mergeCell ref="B19:C19"/>
    <mergeCell ref="G16:H16"/>
    <mergeCell ref="G19:H21"/>
    <mergeCell ref="I19:I21"/>
    <mergeCell ref="G17:H17"/>
    <mergeCell ref="B21:C21"/>
    <mergeCell ref="G23:H23"/>
    <mergeCell ref="B35:C35"/>
    <mergeCell ref="H30:I30"/>
    <mergeCell ref="B37:D37"/>
    <mergeCell ref="C4:F4"/>
    <mergeCell ref="B10:I10"/>
    <mergeCell ref="B11:D11"/>
    <mergeCell ref="B15:C15"/>
    <mergeCell ref="B18:C18"/>
    <mergeCell ref="C5:F5"/>
    <mergeCell ref="B13:C13"/>
    <mergeCell ref="B17:C17"/>
    <mergeCell ref="G11:I11"/>
    <mergeCell ref="G14:H14"/>
    <mergeCell ref="G15:H15"/>
    <mergeCell ref="G13:H13"/>
    <mergeCell ref="G12:H12"/>
  </mergeCells>
  <dataValidations count="17">
    <dataValidation type="whole" allowBlank="1" showInputMessage="1" showErrorMessage="1" prompt="BVO m²" sqref="D38:D44 I38:I44 F38:F44" xr:uid="{00000000-0002-0000-0100-000000000000}">
      <formula1>0</formula1>
      <formula2>1000000</formula2>
    </dataValidation>
    <dataValidation type="textLength" allowBlank="1" showInputMessage="1" showErrorMessage="1" prompt="vrij invulveld " sqref="D32:D35 I25 I32:I35" xr:uid="{00000000-0002-0000-0100-000001000000}">
      <formula1>0</formula1>
      <formula2>180</formula2>
    </dataValidation>
    <dataValidation type="date" allowBlank="1" showInputMessage="1" showErrorMessage="1" prompt="datum" sqref="I22" xr:uid="{00000000-0002-0000-0100-000002000000}">
      <formula1>36526</formula1>
      <formula2>73051</formula2>
    </dataValidation>
    <dataValidation type="date" allowBlank="1" showInputMessage="1" showErrorMessage="1" sqref="D19" xr:uid="{00000000-0002-0000-0100-000003000000}">
      <formula1>1</formula1>
      <formula2>73051</formula2>
    </dataValidation>
    <dataValidation type="textLength" allowBlank="1" showInputMessage="1" showErrorMessage="1" prompt="organisatie" sqref="D18" xr:uid="{00000000-0002-0000-0100-000004000000}">
      <formula1>0</formula1>
      <formula2>50</formula2>
    </dataValidation>
    <dataValidation type="textLength" allowBlank="1" showInputMessage="1" showErrorMessage="1" prompt="naam" sqref="D14" xr:uid="{00000000-0002-0000-0100-000005000000}">
      <formula1>0</formula1>
      <formula2>50</formula2>
    </dataValidation>
    <dataValidation type="textLength" allowBlank="1" showInputMessage="1" showErrorMessage="1" prompt="functie" sqref="D15" xr:uid="{00000000-0002-0000-0100-000006000000}">
      <formula1>0</formula1>
      <formula2>50</formula2>
    </dataValidation>
    <dataValidation type="decimal" allowBlank="1" showInputMessage="1" showErrorMessage="1" prompt="versie" sqref="D21" xr:uid="{00000000-0002-0000-0100-000007000000}">
      <formula1>0</formula1>
      <formula2>100</formula2>
    </dataValidation>
    <dataValidation type="textLength" allowBlank="1" showInputMessage="1" showErrorMessage="1" promptTitle="vrij invulveld" prompt="max 150 tekens" sqref="I23" xr:uid="{00000000-0002-0000-0100-000008000000}">
      <formula1>0</formula1>
      <formula2>150</formula2>
    </dataValidation>
    <dataValidation type="textLength" allowBlank="1" showInputMessage="1" showErrorMessage="1" promptTitle="vrij invulveld" prompt="max 180 tekens" sqref="I24" xr:uid="{00000000-0002-0000-0100-000009000000}">
      <formula1>0</formula1>
      <formula2>180</formula2>
    </dataValidation>
    <dataValidation type="textLength" allowBlank="1" showInputMessage="1" showErrorMessage="1" promptTitle="vrij invulveld " prompt="max 50 tekens" sqref="I18" xr:uid="{00000000-0002-0000-0100-00000A000000}">
      <formula1>0</formula1>
      <formula2>180</formula2>
    </dataValidation>
    <dataValidation type="whole" allowBlank="1" showInputMessage="1" showErrorMessage="1" prompt="aantal leerlingen" sqref="I13:I14" xr:uid="{00000000-0002-0000-0100-00000B000000}">
      <formula1>0</formula1>
      <formula2>1000000</formula2>
    </dataValidation>
    <dataValidation type="whole" allowBlank="1" showInputMessage="1" showErrorMessage="1" prompt="m²" sqref="I15:I17" xr:uid="{00000000-0002-0000-0100-00000C000000}">
      <formula1>0</formula1>
      <formula2>1000000</formula2>
    </dataValidation>
    <dataValidation allowBlank="1" showErrorMessage="1" prompt="datum" sqref="D20" xr:uid="{00000000-0002-0000-0100-00000D000000}"/>
    <dataValidation allowBlank="1" showErrorMessage="1" sqref="D52:E53 G52:I53 B52:B53 G46:I50 D46:E50 B46:B50" xr:uid="{00000000-0002-0000-0100-00000E000000}"/>
    <dataValidation type="textLength" allowBlank="1" showInputMessage="1" showErrorMessage="1" promptTitle="Ambitie (BENG, Frisse scholen)" prompt="max 150 tekens" sqref="I19:I21" xr:uid="{00000000-0002-0000-0100-00000F000000}">
      <formula1>0</formula1>
      <formula2>150</formula2>
    </dataValidation>
    <dataValidation allowBlank="1" showErrorMessage="1" promptTitle="Let op:" prompt="Enkel cijfers na 06- invoeren" sqref="D16" xr:uid="{00000000-0002-0000-0100-000010000000}"/>
  </dataValidations>
  <pageMargins left="0.23622047244094491" right="0.23622047244094491" top="0.74803149606299213" bottom="0.74803149606299213" header="0.31496062992125984" footer="0.31496062992125984"/>
  <pageSetup paperSize="9" scale="44" orientation="portrait" r:id="rId2"/>
  <headerFooter>
    <oddFooter>&amp;L&amp;8&amp;D&amp;C&amp;8Afwegingskader - Versie 1.0&amp;R&amp;8ALL RIGHTS RESEVERD COPYRIGHT</oddFooter>
  </headerFooter>
  <rowBreaks count="1" manualBreakCount="1">
    <brk id="9" max="16383" man="1"/>
  </rowBreaks>
  <ignoredErrors>
    <ignoredError sqref="D20" unlockedFormula="1"/>
  </ignoredErrors>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
    <tabColor theme="5"/>
    <pageSetUpPr fitToPage="1"/>
  </sheetPr>
  <dimension ref="A1:Z80"/>
  <sheetViews>
    <sheetView showGridLines="0" zoomScale="85" zoomScaleNormal="85" zoomScalePageLayoutView="50" workbookViewId="0">
      <selection activeCell="I27" sqref="I27"/>
    </sheetView>
  </sheetViews>
  <sheetFormatPr defaultColWidth="9.1796875" defaultRowHeight="16" x14ac:dyDescent="0.45"/>
  <cols>
    <col min="1" max="1" width="2.1796875" style="289" customWidth="1"/>
    <col min="2" max="2" width="3.453125" style="175" customWidth="1"/>
    <col min="3" max="3" width="4.7265625" style="174" bestFit="1" customWidth="1"/>
    <col min="4" max="4" width="89.26953125" style="175" customWidth="1"/>
    <col min="5" max="5" width="1.7265625" style="176" customWidth="1"/>
    <col min="6" max="6" width="5.7265625" style="177" hidden="1" customWidth="1"/>
    <col min="7" max="8" width="5.7265625" style="178" hidden="1" customWidth="1"/>
    <col min="9" max="9" width="8.54296875" style="176" customWidth="1"/>
    <col min="10" max="10" width="70.7265625" style="179" customWidth="1"/>
    <col min="11" max="11" width="5.7265625" style="179" hidden="1" customWidth="1"/>
    <col min="12" max="12" width="5.7265625" style="178" hidden="1" customWidth="1"/>
    <col min="13" max="13" width="5.7265625" style="179" hidden="1" customWidth="1"/>
    <col min="14" max="14" width="8.7265625" style="176" customWidth="1"/>
    <col min="15" max="15" width="70.7265625" style="179" customWidth="1"/>
    <col min="16" max="18" width="11.7265625" style="176" hidden="1" customWidth="1"/>
    <col min="19" max="19" width="3.1796875" style="174" hidden="1" customWidth="1"/>
    <col min="20" max="20" width="53.453125" style="174" hidden="1" customWidth="1"/>
    <col min="21" max="21" width="3.453125" style="174" customWidth="1"/>
    <col min="22" max="24" width="9.1796875" style="174"/>
    <col min="25" max="25" width="100.7265625" style="174" bestFit="1" customWidth="1"/>
    <col min="26" max="26" width="9.1796875" style="174"/>
    <col min="27" max="16384" width="9.1796875" style="175"/>
  </cols>
  <sheetData>
    <row r="1" spans="1:26" ht="20.149999999999999" customHeight="1" x14ac:dyDescent="0.45"/>
    <row r="2" spans="1:26" ht="20.149999999999999" customHeight="1" x14ac:dyDescent="0.45">
      <c r="C2" s="141"/>
      <c r="D2" s="381" t="s">
        <v>149</v>
      </c>
      <c r="E2" s="143"/>
    </row>
    <row r="3" spans="1:26" ht="110.25" customHeight="1" x14ac:dyDescent="0.45">
      <c r="C3" s="144"/>
      <c r="D3" s="295" t="s">
        <v>241</v>
      </c>
      <c r="E3" s="148"/>
    </row>
    <row r="4" spans="1:26" ht="49.5" customHeight="1" x14ac:dyDescent="0.45">
      <c r="C4" s="146"/>
      <c r="D4" s="296" t="s">
        <v>242</v>
      </c>
      <c r="E4" s="297"/>
    </row>
    <row r="5" spans="1:26" ht="20.149999999999999" customHeight="1" x14ac:dyDescent="0.45"/>
    <row r="9" spans="1:26" ht="16.5" thickBot="1" x14ac:dyDescent="0.5">
      <c r="B9" s="274"/>
      <c r="C9" s="275"/>
      <c r="D9" s="275"/>
      <c r="E9" s="275"/>
      <c r="F9" s="275"/>
      <c r="G9" s="275"/>
      <c r="H9" s="275"/>
      <c r="I9" s="275"/>
      <c r="J9" s="275"/>
      <c r="K9" s="275"/>
      <c r="L9" s="275"/>
      <c r="M9" s="275"/>
      <c r="N9" s="275"/>
      <c r="O9" s="275"/>
      <c r="P9" s="276"/>
      <c r="Q9" s="276"/>
      <c r="R9" s="277"/>
      <c r="S9" s="278"/>
      <c r="T9" s="278"/>
      <c r="U9" s="279"/>
    </row>
    <row r="10" spans="1:26" s="88" customFormat="1" ht="43.5" customHeight="1" x14ac:dyDescent="0.45">
      <c r="A10" s="290"/>
      <c r="B10" s="280"/>
      <c r="C10" s="540"/>
      <c r="D10" s="540"/>
      <c r="E10" s="540"/>
      <c r="F10" s="224"/>
      <c r="G10" s="534" t="s">
        <v>15</v>
      </c>
      <c r="H10" s="534"/>
      <c r="I10" s="225"/>
      <c r="J10" s="430" t="s">
        <v>137</v>
      </c>
      <c r="K10" s="224"/>
      <c r="L10" s="534" t="s">
        <v>15</v>
      </c>
      <c r="M10" s="534"/>
      <c r="N10" s="225"/>
      <c r="O10" s="431" t="s">
        <v>138</v>
      </c>
      <c r="P10" s="180" t="s">
        <v>18</v>
      </c>
      <c r="Q10" s="181" t="s">
        <v>19</v>
      </c>
      <c r="R10" s="182" t="s">
        <v>20</v>
      </c>
      <c r="S10" s="264"/>
      <c r="T10" s="265" t="s">
        <v>21</v>
      </c>
      <c r="U10" s="285"/>
      <c r="V10" s="183"/>
      <c r="W10" s="183"/>
      <c r="X10" s="183"/>
      <c r="Y10" s="183"/>
      <c r="Z10" s="183"/>
    </row>
    <row r="11" spans="1:26" s="188" customFormat="1" ht="15" customHeight="1" x14ac:dyDescent="0.45">
      <c r="A11" s="291"/>
      <c r="B11" s="281"/>
      <c r="C11" s="217">
        <v>1</v>
      </c>
      <c r="D11" s="218" t="s">
        <v>22</v>
      </c>
      <c r="E11" s="535">
        <f>'3. Wegingsfactor'!D14</f>
        <v>0.125</v>
      </c>
      <c r="F11" s="533">
        <v>1</v>
      </c>
      <c r="G11" s="533"/>
      <c r="H11" s="533"/>
      <c r="I11" s="213">
        <f>F17</f>
        <v>0</v>
      </c>
      <c r="J11" s="221"/>
      <c r="K11" s="533">
        <v>1</v>
      </c>
      <c r="L11" s="533"/>
      <c r="M11" s="533"/>
      <c r="N11" s="213">
        <f>K17</f>
        <v>0</v>
      </c>
      <c r="O11" s="221"/>
      <c r="P11" s="184" t="e">
        <f>(P12*#REF!)+(P13*#REF!)+(P27*#REF!)+(P28*#REF!)+(P14*#REF!)+(P15*#REF!)+(#REF!*#REF!)+(#REF!*#REF!)</f>
        <v>#REF!</v>
      </c>
      <c r="Q11" s="185" t="e">
        <f>(Q12*#REF!)+(Q13*#REF!)+(Q27*#REF!)+(Q28*#REF!)+(Q14*#REF!)+(Q15*#REF!)+(#REF!*#REF!)+(#REF!*#REF!)</f>
        <v>#REF!</v>
      </c>
      <c r="R11" s="186" t="e">
        <f>(R12*#REF!)+(R13*#REF!)+(R27*#REF!)+(R28*#REF!)+(R14*#REF!)+(R15*#REF!)+(#REF!*#REF!)+(#REF!*#REF!)</f>
        <v>#REF!</v>
      </c>
      <c r="S11" s="266"/>
      <c r="T11" s="266"/>
      <c r="U11" s="286"/>
      <c r="V11" s="187"/>
      <c r="W11" s="187"/>
      <c r="X11" s="187"/>
      <c r="Y11" s="187"/>
      <c r="Z11" s="187"/>
    </row>
    <row r="12" spans="1:26" ht="16.5" x14ac:dyDescent="0.45">
      <c r="B12" s="282"/>
      <c r="C12" s="219" t="s">
        <v>23</v>
      </c>
      <c r="D12" s="220" t="s">
        <v>197</v>
      </c>
      <c r="E12" s="535"/>
      <c r="F12" s="209">
        <f>IF(G12=0,0,(G12*I12))</f>
        <v>0</v>
      </c>
      <c r="G12" s="222">
        <f>IF(H12=0,0,(H12*$F$11/$H$17))</f>
        <v>0</v>
      </c>
      <c r="H12" s="226">
        <f>IF(I12=0,0,1)</f>
        <v>0</v>
      </c>
      <c r="I12" s="227">
        <v>0</v>
      </c>
      <c r="J12" s="214"/>
      <c r="K12" s="209">
        <f>IF(L12=0,0,(L12*N12))</f>
        <v>0</v>
      </c>
      <c r="L12" s="222">
        <f>IF(M12=0,0,(M12*$K$11/$M$17))</f>
        <v>0</v>
      </c>
      <c r="M12" s="226">
        <f>IF(N12=0,0,1)</f>
        <v>0</v>
      </c>
      <c r="N12" s="227">
        <v>0</v>
      </c>
      <c r="O12" s="214"/>
      <c r="P12" s="189">
        <v>4</v>
      </c>
      <c r="Q12" s="190">
        <v>1</v>
      </c>
      <c r="R12" s="191">
        <v>2</v>
      </c>
      <c r="S12" s="267"/>
      <c r="T12" s="267"/>
      <c r="U12" s="287"/>
    </row>
    <row r="13" spans="1:26" ht="16.5" x14ac:dyDescent="0.45">
      <c r="B13" s="282"/>
      <c r="C13" s="219" t="s">
        <v>24</v>
      </c>
      <c r="D13" s="220" t="s">
        <v>174</v>
      </c>
      <c r="E13" s="535"/>
      <c r="F13" s="209">
        <f t="shared" ref="F13:F16" si="0">IF(G13=0,0,(G13*I13))</f>
        <v>0</v>
      </c>
      <c r="G13" s="222">
        <f>IF(H13=0,0,(H13*$F$11/$H$17))</f>
        <v>0</v>
      </c>
      <c r="H13" s="226">
        <f t="shared" ref="H13:H16" si="1">IF(I13=0,0,1)</f>
        <v>0</v>
      </c>
      <c r="I13" s="227">
        <v>0</v>
      </c>
      <c r="J13" s="214"/>
      <c r="K13" s="209">
        <f t="shared" ref="K13:K16" si="2">IF(L13=0,0,(L13*N13))</f>
        <v>0</v>
      </c>
      <c r="L13" s="222">
        <f>IF(M13=0,0,(M13*$K$11/$M$17))</f>
        <v>0</v>
      </c>
      <c r="M13" s="226">
        <f t="shared" ref="M13:M16" si="3">IF(N13=0,0,1)</f>
        <v>0</v>
      </c>
      <c r="N13" s="227">
        <v>0</v>
      </c>
      <c r="O13" s="214"/>
      <c r="P13" s="192">
        <v>4</v>
      </c>
      <c r="Q13" s="193">
        <v>1</v>
      </c>
      <c r="R13" s="194">
        <v>4</v>
      </c>
      <c r="S13" s="267"/>
      <c r="T13" s="267"/>
      <c r="U13" s="287"/>
    </row>
    <row r="14" spans="1:26" ht="16.5" x14ac:dyDescent="0.45">
      <c r="B14" s="282"/>
      <c r="C14" s="219" t="s">
        <v>25</v>
      </c>
      <c r="D14" s="220" t="s">
        <v>96</v>
      </c>
      <c r="E14" s="535"/>
      <c r="F14" s="209">
        <f t="shared" si="0"/>
        <v>0</v>
      </c>
      <c r="G14" s="222">
        <f>IF(H14=0,0,(H14*$F$11/$H$17))</f>
        <v>0</v>
      </c>
      <c r="H14" s="226">
        <f t="shared" si="1"/>
        <v>0</v>
      </c>
      <c r="I14" s="227">
        <v>0</v>
      </c>
      <c r="J14" s="214"/>
      <c r="K14" s="209">
        <f t="shared" si="2"/>
        <v>0</v>
      </c>
      <c r="L14" s="222">
        <f>IF(M14=0,0,(M14*$K$11/$M$17))</f>
        <v>0</v>
      </c>
      <c r="M14" s="226">
        <f t="shared" si="3"/>
        <v>0</v>
      </c>
      <c r="N14" s="227">
        <v>0</v>
      </c>
      <c r="O14" s="214"/>
      <c r="P14" s="192">
        <v>5</v>
      </c>
      <c r="Q14" s="193">
        <v>1</v>
      </c>
      <c r="R14" s="194">
        <v>2</v>
      </c>
      <c r="S14" s="267"/>
      <c r="T14" s="267"/>
      <c r="U14" s="287"/>
    </row>
    <row r="15" spans="1:26" ht="16.5" x14ac:dyDescent="0.45">
      <c r="B15" s="282"/>
      <c r="C15" s="219" t="s">
        <v>26</v>
      </c>
      <c r="D15" s="220" t="s">
        <v>97</v>
      </c>
      <c r="E15" s="535"/>
      <c r="F15" s="209">
        <f t="shared" si="0"/>
        <v>0</v>
      </c>
      <c r="G15" s="222">
        <f>IF(H15=0,0,(H15*$F$11/$H$17))</f>
        <v>0</v>
      </c>
      <c r="H15" s="226">
        <f t="shared" si="1"/>
        <v>0</v>
      </c>
      <c r="I15" s="227">
        <v>0</v>
      </c>
      <c r="J15" s="214"/>
      <c r="K15" s="209">
        <f t="shared" si="2"/>
        <v>0</v>
      </c>
      <c r="L15" s="222">
        <f>IF(M15=0,0,(M15*$K$11/$M$17))</f>
        <v>0</v>
      </c>
      <c r="M15" s="226">
        <f t="shared" si="3"/>
        <v>0</v>
      </c>
      <c r="N15" s="227">
        <v>0</v>
      </c>
      <c r="O15" s="214"/>
      <c r="P15" s="192">
        <v>5</v>
      </c>
      <c r="Q15" s="193">
        <v>1</v>
      </c>
      <c r="R15" s="194">
        <v>2</v>
      </c>
      <c r="S15" s="267"/>
      <c r="T15" s="267"/>
      <c r="U15" s="287"/>
    </row>
    <row r="16" spans="1:26" ht="16.5" x14ac:dyDescent="0.45">
      <c r="B16" s="282"/>
      <c r="C16" s="219" t="s">
        <v>27</v>
      </c>
      <c r="D16" s="220" t="s">
        <v>28</v>
      </c>
      <c r="E16" s="535"/>
      <c r="F16" s="209">
        <f t="shared" si="0"/>
        <v>0</v>
      </c>
      <c r="G16" s="222">
        <f>IF(H16=0,0,(H16*$F$11/$H$17))</f>
        <v>0</v>
      </c>
      <c r="H16" s="226">
        <f t="shared" si="1"/>
        <v>0</v>
      </c>
      <c r="I16" s="227">
        <v>0</v>
      </c>
      <c r="J16" s="214"/>
      <c r="K16" s="209">
        <f t="shared" si="2"/>
        <v>0</v>
      </c>
      <c r="L16" s="222">
        <f>IF(M16=0,0,(M16*$K$11/$M$17))</f>
        <v>0</v>
      </c>
      <c r="M16" s="226">
        <f t="shared" si="3"/>
        <v>0</v>
      </c>
      <c r="N16" s="227">
        <v>0</v>
      </c>
      <c r="O16" s="214"/>
      <c r="P16" s="195">
        <v>3</v>
      </c>
      <c r="Q16" s="196">
        <v>5</v>
      </c>
      <c r="R16" s="197">
        <v>1</v>
      </c>
      <c r="S16" s="267"/>
      <c r="T16" s="267"/>
      <c r="U16" s="287"/>
    </row>
    <row r="17" spans="1:26" s="202" customFormat="1" hidden="1" x14ac:dyDescent="0.45">
      <c r="B17" s="283"/>
      <c r="C17" s="228"/>
      <c r="D17" s="229"/>
      <c r="E17" s="230"/>
      <c r="F17" s="374">
        <f>SUM(F12:F16)</f>
        <v>0</v>
      </c>
      <c r="G17" s="375">
        <f>SUM(G12:G16)</f>
        <v>0</v>
      </c>
      <c r="H17" s="376">
        <f>SUM(H12:H16)</f>
        <v>0</v>
      </c>
      <c r="I17" s="234"/>
      <c r="J17" s="231"/>
      <c r="K17" s="231">
        <f>SUM(K12:K16)</f>
        <v>0</v>
      </c>
      <c r="L17" s="232">
        <f>SUM(L12:L16)</f>
        <v>0</v>
      </c>
      <c r="M17" s="233">
        <f>SUM(M12:M16)</f>
        <v>0</v>
      </c>
      <c r="N17" s="234"/>
      <c r="O17" s="231"/>
      <c r="P17" s="198"/>
      <c r="Q17" s="199"/>
      <c r="R17" s="200"/>
      <c r="S17" s="268"/>
      <c r="T17" s="268"/>
      <c r="U17" s="288"/>
      <c r="V17" s="201"/>
      <c r="W17" s="201"/>
      <c r="X17" s="201"/>
      <c r="Y17" s="201"/>
      <c r="Z17" s="201"/>
    </row>
    <row r="18" spans="1:26" x14ac:dyDescent="0.45">
      <c r="B18" s="282"/>
      <c r="C18" s="536"/>
      <c r="D18" s="536"/>
      <c r="E18" s="536"/>
      <c r="F18" s="536"/>
      <c r="G18" s="536"/>
      <c r="H18" s="536"/>
      <c r="I18" s="536"/>
      <c r="J18" s="214" t="s">
        <v>246</v>
      </c>
      <c r="K18" s="215"/>
      <c r="L18" s="235"/>
      <c r="M18" s="236"/>
      <c r="N18" s="237"/>
      <c r="O18" s="214" t="s">
        <v>246</v>
      </c>
      <c r="P18" s="203"/>
      <c r="Q18" s="204"/>
      <c r="R18" s="205"/>
      <c r="S18" s="267"/>
      <c r="T18" s="267"/>
      <c r="U18" s="287"/>
    </row>
    <row r="19" spans="1:26" s="188" customFormat="1" ht="15" customHeight="1" x14ac:dyDescent="0.45">
      <c r="A19" s="291"/>
      <c r="B19" s="281"/>
      <c r="C19" s="217">
        <v>2</v>
      </c>
      <c r="D19" s="218" t="s">
        <v>29</v>
      </c>
      <c r="E19" s="535">
        <f>'3. Wegingsfactor'!D15</f>
        <v>0.125</v>
      </c>
      <c r="F19" s="533">
        <v>1</v>
      </c>
      <c r="G19" s="533">
        <v>1</v>
      </c>
      <c r="H19" s="533"/>
      <c r="I19" s="213">
        <f>F24</f>
        <v>0</v>
      </c>
      <c r="J19" s="238"/>
      <c r="K19" s="545">
        <v>1</v>
      </c>
      <c r="L19" s="545"/>
      <c r="M19" s="545"/>
      <c r="N19" s="213">
        <f>K24</f>
        <v>0</v>
      </c>
      <c r="O19" s="238"/>
      <c r="P19" s="184" t="e">
        <f>(P20*#REF!)+(P21*#REF!)+(P22*#REF!)+(P23*#REF!)+(#REF!*#REF!)+(P16*#REF!)</f>
        <v>#REF!</v>
      </c>
      <c r="Q19" s="185" t="e">
        <f>(Q20*#REF!)+(Q21*#REF!)+(Q22*#REF!)+(Q23*#REF!)+(#REF!*#REF!)+(Q16*#REF!)</f>
        <v>#REF!</v>
      </c>
      <c r="R19" s="186" t="e">
        <f>(R20*#REF!)+(R21*#REF!)+(R22*#REF!)+(R23*#REF!)+(#REF!*#REF!)+(R16*#REF!)</f>
        <v>#REF!</v>
      </c>
      <c r="S19" s="266"/>
      <c r="T19" s="266"/>
      <c r="U19" s="286"/>
      <c r="V19" s="187"/>
      <c r="W19" s="187"/>
      <c r="X19" s="187"/>
      <c r="Y19" s="187"/>
      <c r="Z19" s="187"/>
    </row>
    <row r="20" spans="1:26" ht="16.5" x14ac:dyDescent="0.45">
      <c r="B20" s="282"/>
      <c r="C20" s="219" t="s">
        <v>30</v>
      </c>
      <c r="D20" s="220" t="s">
        <v>99</v>
      </c>
      <c r="E20" s="535"/>
      <c r="F20" s="209">
        <f>IF(G20=0,0,(G20*I20))</f>
        <v>0</v>
      </c>
      <c r="G20" s="222">
        <f>IF(H20=0,0,(H20*$F$19/$H$24))</f>
        <v>0</v>
      </c>
      <c r="H20" s="223">
        <f>IF(I20=0,0,1)</f>
        <v>0</v>
      </c>
      <c r="I20" s="216">
        <v>0</v>
      </c>
      <c r="J20" s="214"/>
      <c r="K20" s="209">
        <f>IF(L20=0,0,(L20*N20))</f>
        <v>0</v>
      </c>
      <c r="L20" s="222">
        <f>IF(M20=0,0,(M20*$K$19/$M$24))</f>
        <v>0</v>
      </c>
      <c r="M20" s="226">
        <f>IF(N20=0,0,1)</f>
        <v>0</v>
      </c>
      <c r="N20" s="362">
        <v>0</v>
      </c>
      <c r="O20" s="214"/>
      <c r="P20" s="189">
        <v>3</v>
      </c>
      <c r="Q20" s="190">
        <v>4</v>
      </c>
      <c r="R20" s="191">
        <v>1</v>
      </c>
      <c r="S20" s="267"/>
      <c r="T20" s="267"/>
      <c r="U20" s="287"/>
    </row>
    <row r="21" spans="1:26" ht="16.5" x14ac:dyDescent="0.45">
      <c r="B21" s="282"/>
      <c r="C21" s="219" t="s">
        <v>31</v>
      </c>
      <c r="D21" s="220" t="s">
        <v>100</v>
      </c>
      <c r="E21" s="535"/>
      <c r="F21" s="209">
        <f>IF(G21=0,0,(G21*I21))</f>
        <v>0</v>
      </c>
      <c r="G21" s="222">
        <f>IF(H21=0,0,(H21*$F$19/$H$24))</f>
        <v>0</v>
      </c>
      <c r="H21" s="223">
        <f t="shared" ref="H21:H23" si="4">IF(I21=0,0,1)</f>
        <v>0</v>
      </c>
      <c r="I21" s="216">
        <v>0</v>
      </c>
      <c r="J21" s="214"/>
      <c r="K21" s="209">
        <f>IF(L21=0,0,(L21*N21))</f>
        <v>0</v>
      </c>
      <c r="L21" s="222">
        <f>IF(M21=0,0,(M21*$K$19/$M$24))</f>
        <v>0</v>
      </c>
      <c r="M21" s="226">
        <f>IF(N21=0,0,1)</f>
        <v>0</v>
      </c>
      <c r="N21" s="362">
        <v>0</v>
      </c>
      <c r="O21" s="214"/>
      <c r="P21" s="192">
        <v>3</v>
      </c>
      <c r="Q21" s="193">
        <v>5</v>
      </c>
      <c r="R21" s="194">
        <v>2</v>
      </c>
      <c r="S21" s="267"/>
      <c r="T21" s="267"/>
      <c r="U21" s="287"/>
    </row>
    <row r="22" spans="1:26" ht="16.5" x14ac:dyDescent="0.45">
      <c r="B22" s="282"/>
      <c r="C22" s="219" t="s">
        <v>32</v>
      </c>
      <c r="D22" s="220" t="s">
        <v>33</v>
      </c>
      <c r="E22" s="535"/>
      <c r="F22" s="209">
        <f>IF(G22=0,0,(G22*I22))</f>
        <v>0</v>
      </c>
      <c r="G22" s="222">
        <f>IF(H22=0,0,(H22*$F$19/$H$24))</f>
        <v>0</v>
      </c>
      <c r="H22" s="223">
        <f t="shared" si="4"/>
        <v>0</v>
      </c>
      <c r="I22" s="216">
        <v>0</v>
      </c>
      <c r="J22" s="214"/>
      <c r="K22" s="209">
        <f>IF(L22=0,0,(L22*N22))</f>
        <v>0</v>
      </c>
      <c r="L22" s="222">
        <f>IF(M22=0,0,(M22*$K$19/$M$24))</f>
        <v>0</v>
      </c>
      <c r="M22" s="226">
        <f t="shared" ref="M22:M23" si="5">IF(N22=0,0,1)</f>
        <v>0</v>
      </c>
      <c r="N22" s="362">
        <v>0</v>
      </c>
      <c r="O22" s="214"/>
      <c r="P22" s="192">
        <v>3</v>
      </c>
      <c r="Q22" s="193">
        <v>5</v>
      </c>
      <c r="R22" s="194">
        <v>3</v>
      </c>
      <c r="S22" s="267"/>
      <c r="T22" s="267" t="s">
        <v>34</v>
      </c>
      <c r="U22" s="287"/>
    </row>
    <row r="23" spans="1:26" ht="16.5" x14ac:dyDescent="0.45">
      <c r="B23" s="282"/>
      <c r="C23" s="219" t="s">
        <v>35</v>
      </c>
      <c r="D23" s="220" t="s">
        <v>36</v>
      </c>
      <c r="E23" s="535"/>
      <c r="F23" s="209">
        <f>IF(G23=0,0,(G23*I23))</f>
        <v>0</v>
      </c>
      <c r="G23" s="222">
        <f>IF(H23=0,0,(H23*$F$19/$H$24))</f>
        <v>0</v>
      </c>
      <c r="H23" s="223">
        <f t="shared" si="4"/>
        <v>0</v>
      </c>
      <c r="I23" s="216">
        <v>0</v>
      </c>
      <c r="J23" s="214"/>
      <c r="K23" s="209">
        <f>IF(L23=0,0,(L23*N23))</f>
        <v>0</v>
      </c>
      <c r="L23" s="222">
        <f>IF(M23=0,0,(M23*$K$19/$M$24))</f>
        <v>0</v>
      </c>
      <c r="M23" s="226">
        <f t="shared" si="5"/>
        <v>0</v>
      </c>
      <c r="N23" s="362">
        <v>0</v>
      </c>
      <c r="O23" s="214"/>
      <c r="P23" s="192">
        <v>3</v>
      </c>
      <c r="Q23" s="193">
        <v>4</v>
      </c>
      <c r="R23" s="194">
        <v>4</v>
      </c>
      <c r="S23" s="267"/>
      <c r="T23" s="267"/>
      <c r="U23" s="287"/>
    </row>
    <row r="24" spans="1:26" hidden="1" x14ac:dyDescent="0.45">
      <c r="B24" s="282"/>
      <c r="C24" s="239"/>
      <c r="D24" s="240"/>
      <c r="E24" s="241"/>
      <c r="F24" s="236">
        <f>SUM(F20:F23)</f>
        <v>0</v>
      </c>
      <c r="G24" s="235">
        <f>SUM(G20:G23)</f>
        <v>0</v>
      </c>
      <c r="H24" s="236">
        <f>SUM(H20:H23)</f>
        <v>0</v>
      </c>
      <c r="I24" s="237"/>
      <c r="J24" s="215"/>
      <c r="K24" s="215">
        <f t="shared" ref="K24:L24" si="6">SUM(K20:K23)</f>
        <v>0</v>
      </c>
      <c r="L24" s="242">
        <f t="shared" si="6"/>
        <v>0</v>
      </c>
      <c r="M24" s="215">
        <f>SUM(M20:M23)</f>
        <v>0</v>
      </c>
      <c r="N24" s="237"/>
      <c r="O24" s="215"/>
      <c r="P24" s="203"/>
      <c r="Q24" s="204"/>
      <c r="R24" s="205"/>
      <c r="S24" s="267"/>
      <c r="T24" s="267"/>
      <c r="U24" s="287"/>
    </row>
    <row r="25" spans="1:26" x14ac:dyDescent="0.45">
      <c r="B25" s="282"/>
      <c r="C25" s="536"/>
      <c r="D25" s="536"/>
      <c r="E25" s="536"/>
      <c r="F25" s="536"/>
      <c r="G25" s="536"/>
      <c r="H25" s="536"/>
      <c r="I25" s="536"/>
      <c r="J25" s="214" t="s">
        <v>246</v>
      </c>
      <c r="K25" s="215"/>
      <c r="L25" s="242"/>
      <c r="M25" s="215"/>
      <c r="N25" s="237"/>
      <c r="O25" s="214" t="s">
        <v>246</v>
      </c>
      <c r="P25" s="203"/>
      <c r="Q25" s="204"/>
      <c r="R25" s="205"/>
      <c r="S25" s="267"/>
      <c r="T25" s="267"/>
      <c r="U25" s="287"/>
    </row>
    <row r="26" spans="1:26" s="188" customFormat="1" ht="15" customHeight="1" x14ac:dyDescent="0.45">
      <c r="A26" s="291"/>
      <c r="B26" s="281"/>
      <c r="C26" s="217">
        <v>3</v>
      </c>
      <c r="D26" s="218" t="s">
        <v>37</v>
      </c>
      <c r="E26" s="535">
        <f>'3. Wegingsfactor'!D16</f>
        <v>0.125</v>
      </c>
      <c r="F26" s="533">
        <v>1</v>
      </c>
      <c r="G26" s="533"/>
      <c r="H26" s="533"/>
      <c r="I26" s="213">
        <f>F32</f>
        <v>0</v>
      </c>
      <c r="J26" s="221"/>
      <c r="K26" s="533">
        <v>1</v>
      </c>
      <c r="L26" s="533"/>
      <c r="M26" s="533"/>
      <c r="N26" s="213">
        <f>K32</f>
        <v>0</v>
      </c>
      <c r="O26" s="221"/>
      <c r="P26" s="184" t="e">
        <f>(P29*#REF!)+(#REF!*#REF!)+(#REF!*#REF!)+(P30*#REF!)+(#REF!*#REF!)+(P31*#REF!)+(P35*#REF!)+(#REF!*#REF!)</f>
        <v>#REF!</v>
      </c>
      <c r="Q26" s="185" t="e">
        <f>(Q29*#REF!)+(#REF!*#REF!)+(#REF!*#REF!)+(Q30*#REF!)+(#REF!*#REF!)+(Q31*#REF!)+(Q35*#REF!)+(#REF!*#REF!)</f>
        <v>#REF!</v>
      </c>
      <c r="R26" s="186" t="e">
        <f>(R29*#REF!)+(#REF!*#REF!)+(#REF!*#REF!)+(R30*#REF!)+(#REF!*#REF!)+(R31*#REF!)+(R35*#REF!)+(#REF!*#REF!)</f>
        <v>#REF!</v>
      </c>
      <c r="S26" s="266"/>
      <c r="T26" s="266"/>
      <c r="U26" s="286"/>
      <c r="V26" s="187"/>
      <c r="W26" s="187"/>
      <c r="X26" s="187"/>
      <c r="Y26" s="187"/>
      <c r="Z26" s="187"/>
    </row>
    <row r="27" spans="1:26" ht="16.5" x14ac:dyDescent="0.45">
      <c r="B27" s="282"/>
      <c r="C27" s="219" t="s">
        <v>38</v>
      </c>
      <c r="D27" s="220" t="s">
        <v>101</v>
      </c>
      <c r="E27" s="535"/>
      <c r="F27" s="209">
        <f>IF(G27=0,0,(G27*I27))</f>
        <v>0</v>
      </c>
      <c r="G27" s="222">
        <f>IF(H27=0,0,(H27*$F$26/$H$32))</f>
        <v>0</v>
      </c>
      <c r="H27" s="223">
        <f>IF(I27=0,0,1)</f>
        <v>0</v>
      </c>
      <c r="I27" s="216">
        <v>0</v>
      </c>
      <c r="J27" s="214"/>
      <c r="K27" s="209">
        <f>IF(L27=0,0,(L27*N27))</f>
        <v>0</v>
      </c>
      <c r="L27" s="222">
        <f>IF(M27=0,0,(M27*$K$26/$M$32))</f>
        <v>0</v>
      </c>
      <c r="M27" s="223">
        <f>IF(N27=0,0,1)</f>
        <v>0</v>
      </c>
      <c r="N27" s="216">
        <v>0</v>
      </c>
      <c r="O27" s="214"/>
      <c r="P27" s="192">
        <v>4</v>
      </c>
      <c r="Q27" s="193">
        <v>1</v>
      </c>
      <c r="R27" s="194">
        <v>4</v>
      </c>
      <c r="S27" s="267"/>
      <c r="T27" s="267"/>
      <c r="U27" s="287"/>
    </row>
    <row r="28" spans="1:26" ht="16.5" x14ac:dyDescent="0.45">
      <c r="B28" s="282"/>
      <c r="C28" s="219" t="s">
        <v>39</v>
      </c>
      <c r="D28" s="220" t="s">
        <v>102</v>
      </c>
      <c r="E28" s="535"/>
      <c r="F28" s="209">
        <f t="shared" ref="F28:F31" si="7">IF(G28=0,0,(G28*I28))</f>
        <v>0</v>
      </c>
      <c r="G28" s="222">
        <f>IF(H28=0,0,(H28*$F$26/$H$32))</f>
        <v>0</v>
      </c>
      <c r="H28" s="223">
        <f t="shared" ref="H28:H31" si="8">IF(I28=0,0,1)</f>
        <v>0</v>
      </c>
      <c r="I28" s="216">
        <v>0</v>
      </c>
      <c r="J28" s="214"/>
      <c r="K28" s="209">
        <f>IF(L28=0,0,(L28*N28))</f>
        <v>0</v>
      </c>
      <c r="L28" s="222">
        <f>IF(M28=0,0,(M28*$K$26/$M$32))</f>
        <v>0</v>
      </c>
      <c r="M28" s="223">
        <f t="shared" ref="M28:M31" si="9">IF(N28=0,0,1)</f>
        <v>0</v>
      </c>
      <c r="N28" s="216">
        <v>0</v>
      </c>
      <c r="O28" s="214"/>
      <c r="P28" s="192">
        <v>5</v>
      </c>
      <c r="Q28" s="193">
        <v>1</v>
      </c>
      <c r="R28" s="194">
        <v>2</v>
      </c>
      <c r="S28" s="267"/>
      <c r="T28" s="267"/>
      <c r="U28" s="287"/>
    </row>
    <row r="29" spans="1:26" ht="16.5" x14ac:dyDescent="0.45">
      <c r="B29" s="282"/>
      <c r="C29" s="219" t="s">
        <v>40</v>
      </c>
      <c r="D29" s="220" t="s">
        <v>103</v>
      </c>
      <c r="E29" s="535"/>
      <c r="F29" s="209">
        <f t="shared" si="7"/>
        <v>0</v>
      </c>
      <c r="G29" s="222">
        <f>IF(H29=0,0,(H29*$F$26/$H$32))</f>
        <v>0</v>
      </c>
      <c r="H29" s="223">
        <f t="shared" si="8"/>
        <v>0</v>
      </c>
      <c r="I29" s="216">
        <v>0</v>
      </c>
      <c r="J29" s="214"/>
      <c r="K29" s="209">
        <f>IF(L29=0,0,(L29*N29))</f>
        <v>0</v>
      </c>
      <c r="L29" s="222">
        <f>IF(M29=0,0,(M29*$K$26/$M$32))</f>
        <v>0</v>
      </c>
      <c r="M29" s="223">
        <f t="shared" si="9"/>
        <v>0</v>
      </c>
      <c r="N29" s="216">
        <v>0</v>
      </c>
      <c r="O29" s="214"/>
      <c r="P29" s="189">
        <v>2</v>
      </c>
      <c r="Q29" s="190">
        <v>3</v>
      </c>
      <c r="R29" s="191">
        <v>1</v>
      </c>
      <c r="S29" s="267"/>
      <c r="T29" s="267"/>
      <c r="U29" s="287"/>
    </row>
    <row r="30" spans="1:26" ht="16.5" x14ac:dyDescent="0.45">
      <c r="B30" s="282"/>
      <c r="C30" s="219" t="s">
        <v>41</v>
      </c>
      <c r="D30" s="220" t="s">
        <v>104</v>
      </c>
      <c r="E30" s="535"/>
      <c r="F30" s="209">
        <f t="shared" si="7"/>
        <v>0</v>
      </c>
      <c r="G30" s="222">
        <f>IF(H30=0,0,(H30*$F$26/$H$32))</f>
        <v>0</v>
      </c>
      <c r="H30" s="223">
        <f t="shared" si="8"/>
        <v>0</v>
      </c>
      <c r="I30" s="216">
        <v>0</v>
      </c>
      <c r="J30" s="214"/>
      <c r="K30" s="209">
        <f>IF(L30=0,0,(L30*N30))</f>
        <v>0</v>
      </c>
      <c r="L30" s="222">
        <f>IF(M30=0,0,(M30*$K$26/$M$32))</f>
        <v>0</v>
      </c>
      <c r="M30" s="223">
        <f t="shared" si="9"/>
        <v>0</v>
      </c>
      <c r="N30" s="216">
        <v>0</v>
      </c>
      <c r="O30" s="214"/>
      <c r="P30" s="192">
        <v>2</v>
      </c>
      <c r="Q30" s="193">
        <v>3</v>
      </c>
      <c r="R30" s="194">
        <v>4</v>
      </c>
      <c r="S30" s="267"/>
      <c r="T30" s="267"/>
      <c r="U30" s="287"/>
    </row>
    <row r="31" spans="1:26" ht="16.5" x14ac:dyDescent="0.45">
      <c r="B31" s="282"/>
      <c r="C31" s="219" t="s">
        <v>42</v>
      </c>
      <c r="D31" s="220" t="s">
        <v>105</v>
      </c>
      <c r="E31" s="535"/>
      <c r="F31" s="209">
        <f t="shared" si="7"/>
        <v>0</v>
      </c>
      <c r="G31" s="222">
        <f>IF(H31=0,0,(H31*$F$26/$H$32))</f>
        <v>0</v>
      </c>
      <c r="H31" s="223">
        <f t="shared" si="8"/>
        <v>0</v>
      </c>
      <c r="I31" s="216">
        <v>0</v>
      </c>
      <c r="J31" s="214"/>
      <c r="K31" s="209">
        <f>IF(L31=0,0,(L31*N31))</f>
        <v>0</v>
      </c>
      <c r="L31" s="222">
        <f>IF(M31=0,0,(M31*$K$26/$M$32))</f>
        <v>0</v>
      </c>
      <c r="M31" s="223">
        <f t="shared" si="9"/>
        <v>0</v>
      </c>
      <c r="N31" s="216">
        <v>0</v>
      </c>
      <c r="O31" s="214"/>
      <c r="P31" s="192">
        <v>2</v>
      </c>
      <c r="Q31" s="193">
        <v>3</v>
      </c>
      <c r="R31" s="194">
        <v>2</v>
      </c>
      <c r="S31" s="267"/>
      <c r="T31" s="267"/>
      <c r="U31" s="287"/>
    </row>
    <row r="32" spans="1:26" hidden="1" x14ac:dyDescent="0.45">
      <c r="B32" s="282"/>
      <c r="C32" s="239"/>
      <c r="D32" s="240"/>
      <c r="E32" s="237"/>
      <c r="F32" s="243">
        <f>SUM(F27:F31)</f>
        <v>0</v>
      </c>
      <c r="G32" s="235">
        <f>SUM(G27:G31)</f>
        <v>0</v>
      </c>
      <c r="H32" s="236">
        <f>SUM(H27:H31)</f>
        <v>0</v>
      </c>
      <c r="I32" s="237"/>
      <c r="J32" s="215"/>
      <c r="K32" s="244">
        <f>SUM(K27:K31)</f>
        <v>0</v>
      </c>
      <c r="L32" s="242">
        <f>SUM(L27:L31)</f>
        <v>0</v>
      </c>
      <c r="M32" s="215">
        <f>SUM(M27:M31)</f>
        <v>0</v>
      </c>
      <c r="N32" s="237"/>
      <c r="O32" s="215"/>
      <c r="P32" s="203"/>
      <c r="Q32" s="204"/>
      <c r="R32" s="205"/>
      <c r="S32" s="267"/>
      <c r="T32" s="267"/>
      <c r="U32" s="287"/>
    </row>
    <row r="33" spans="1:26" x14ac:dyDescent="0.45">
      <c r="B33" s="282"/>
      <c r="C33" s="536"/>
      <c r="D33" s="536"/>
      <c r="E33" s="536"/>
      <c r="F33" s="536"/>
      <c r="G33" s="536"/>
      <c r="H33" s="536"/>
      <c r="I33" s="536"/>
      <c r="J33" s="214" t="s">
        <v>246</v>
      </c>
      <c r="K33" s="215"/>
      <c r="L33" s="235"/>
      <c r="M33" s="215"/>
      <c r="N33" s="237"/>
      <c r="O33" s="214" t="s">
        <v>246</v>
      </c>
      <c r="P33" s="203"/>
      <c r="Q33" s="204"/>
      <c r="R33" s="205"/>
      <c r="S33" s="267"/>
      <c r="T33" s="267"/>
      <c r="U33" s="287"/>
    </row>
    <row r="34" spans="1:26" s="188" customFormat="1" ht="15" customHeight="1" x14ac:dyDescent="0.45">
      <c r="A34" s="291"/>
      <c r="B34" s="281"/>
      <c r="C34" s="217">
        <v>4</v>
      </c>
      <c r="D34" s="218" t="s">
        <v>43</v>
      </c>
      <c r="E34" s="535">
        <f>'3. Wegingsfactor'!D17</f>
        <v>0.125</v>
      </c>
      <c r="F34" s="533">
        <v>1</v>
      </c>
      <c r="G34" s="533"/>
      <c r="H34" s="533"/>
      <c r="I34" s="213">
        <f>F39</f>
        <v>0</v>
      </c>
      <c r="J34" s="221"/>
      <c r="K34" s="533">
        <v>1</v>
      </c>
      <c r="L34" s="533"/>
      <c r="M34" s="533"/>
      <c r="N34" s="213">
        <f>K39</f>
        <v>0</v>
      </c>
      <c r="O34" s="221"/>
      <c r="P34" s="184" t="e">
        <f>(#REF!*#REF!)+(#REF!*#REF!)+(#REF!*#REF!)+(#REF!*#REF!)+(P37*#REF!)+(P36*#REF!)+(P38*#REF!)</f>
        <v>#REF!</v>
      </c>
      <c r="Q34" s="185" t="e">
        <f>(#REF!*#REF!)+(#REF!*#REF!)+(#REF!*#REF!)+(#REF!*#REF!)+(Q37*#REF!)+(Q36*#REF!)+(Q38*#REF!)</f>
        <v>#REF!</v>
      </c>
      <c r="R34" s="186" t="e">
        <f>(#REF!*#REF!)+(#REF!*#REF!)+(#REF!*#REF!)+(#REF!*#REF!)+(R37*#REF!)+(R36*#REF!)+(R38*#REF!)</f>
        <v>#REF!</v>
      </c>
      <c r="S34" s="266"/>
      <c r="T34" s="266"/>
      <c r="U34" s="286"/>
      <c r="V34" s="187"/>
      <c r="W34" s="187"/>
      <c r="X34" s="187"/>
      <c r="Y34" s="187"/>
      <c r="Z34" s="187"/>
    </row>
    <row r="35" spans="1:26" ht="16.5" x14ac:dyDescent="0.45">
      <c r="B35" s="282"/>
      <c r="C35" s="219" t="s">
        <v>244</v>
      </c>
      <c r="D35" s="220" t="s">
        <v>106</v>
      </c>
      <c r="E35" s="535"/>
      <c r="F35" s="209">
        <f>IF(G35=0,0,(G35*I35))</f>
        <v>0</v>
      </c>
      <c r="G35" s="222">
        <f>IF(H35=0,0,(H35*$F$34/$H$39))</f>
        <v>0</v>
      </c>
      <c r="H35" s="223">
        <f>IF(I35=0,0,1)</f>
        <v>0</v>
      </c>
      <c r="I35" s="216">
        <v>0</v>
      </c>
      <c r="J35" s="214"/>
      <c r="K35" s="209">
        <f t="shared" ref="K35:K38" si="10">IF(L35=0,0,(L35*N35))</f>
        <v>0</v>
      </c>
      <c r="L35" s="222">
        <f>IF(M35=0,0,(M35*$K$34/$M$39))</f>
        <v>0</v>
      </c>
      <c r="M35" s="223">
        <f t="shared" ref="M35:M38" si="11">IF(N35=0,0,1)</f>
        <v>0</v>
      </c>
      <c r="N35" s="216">
        <v>0</v>
      </c>
      <c r="O35" s="245"/>
      <c r="P35" s="192">
        <v>2</v>
      </c>
      <c r="Q35" s="193">
        <v>3</v>
      </c>
      <c r="R35" s="194">
        <v>3</v>
      </c>
      <c r="S35" s="267"/>
      <c r="T35" s="267"/>
      <c r="U35" s="287"/>
    </row>
    <row r="36" spans="1:26" ht="16.5" x14ac:dyDescent="0.45">
      <c r="B36" s="282"/>
      <c r="C36" s="219" t="s">
        <v>44</v>
      </c>
      <c r="D36" s="220" t="s">
        <v>233</v>
      </c>
      <c r="E36" s="535"/>
      <c r="F36" s="209">
        <f t="shared" ref="F36:F38" si="12">IF(G36=0,0,(G36*I36))</f>
        <v>0</v>
      </c>
      <c r="G36" s="222">
        <f>IF(H36=0,0,(H36*$F$34/$H$39))</f>
        <v>0</v>
      </c>
      <c r="H36" s="223">
        <f t="shared" ref="H36:H38" si="13">IF(I36=0,0,1)</f>
        <v>0</v>
      </c>
      <c r="I36" s="216">
        <v>0</v>
      </c>
      <c r="J36" s="214"/>
      <c r="K36" s="209">
        <f t="shared" si="10"/>
        <v>0</v>
      </c>
      <c r="L36" s="222">
        <f>IF(M36=0,0,(M36*$K$34/$M$39))</f>
        <v>0</v>
      </c>
      <c r="M36" s="223">
        <f t="shared" si="11"/>
        <v>0</v>
      </c>
      <c r="N36" s="216">
        <v>0</v>
      </c>
      <c r="O36" s="245"/>
      <c r="P36" s="192">
        <v>2</v>
      </c>
      <c r="Q36" s="193">
        <v>1</v>
      </c>
      <c r="R36" s="194">
        <v>4</v>
      </c>
      <c r="S36" s="267"/>
      <c r="T36" s="267"/>
      <c r="U36" s="287"/>
    </row>
    <row r="37" spans="1:26" ht="16.5" x14ac:dyDescent="0.45">
      <c r="B37" s="282"/>
      <c r="C37" s="219" t="s">
        <v>45</v>
      </c>
      <c r="D37" s="220" t="s">
        <v>255</v>
      </c>
      <c r="E37" s="535"/>
      <c r="F37" s="209">
        <f t="shared" si="12"/>
        <v>0</v>
      </c>
      <c r="G37" s="222">
        <f>IF(H37=0,0,(H37*$F$34/$H$39))</f>
        <v>0</v>
      </c>
      <c r="H37" s="223">
        <f t="shared" si="13"/>
        <v>0</v>
      </c>
      <c r="I37" s="216">
        <v>0</v>
      </c>
      <c r="J37" s="214"/>
      <c r="K37" s="209">
        <f t="shared" si="10"/>
        <v>0</v>
      </c>
      <c r="L37" s="222">
        <f>IF(M37=0,0,(M37*$K$34/$M$39))</f>
        <v>0</v>
      </c>
      <c r="M37" s="223">
        <f t="shared" si="11"/>
        <v>0</v>
      </c>
      <c r="N37" s="216">
        <v>0</v>
      </c>
      <c r="O37" s="245"/>
      <c r="P37" s="192">
        <v>2</v>
      </c>
      <c r="Q37" s="193">
        <v>2</v>
      </c>
      <c r="R37" s="194">
        <v>4</v>
      </c>
      <c r="S37" s="267"/>
      <c r="T37" s="267"/>
      <c r="U37" s="287"/>
    </row>
    <row r="38" spans="1:26" ht="16.5" x14ac:dyDescent="0.45">
      <c r="B38" s="282"/>
      <c r="C38" s="219" t="s">
        <v>46</v>
      </c>
      <c r="D38" s="220" t="s">
        <v>258</v>
      </c>
      <c r="E38" s="535"/>
      <c r="F38" s="209">
        <f t="shared" si="12"/>
        <v>0</v>
      </c>
      <c r="G38" s="222">
        <f>IF(H38=0,0,(H38*$F$34/$H$39))</f>
        <v>0</v>
      </c>
      <c r="H38" s="223">
        <f t="shared" si="13"/>
        <v>0</v>
      </c>
      <c r="I38" s="216">
        <v>0</v>
      </c>
      <c r="J38" s="214"/>
      <c r="K38" s="209">
        <f t="shared" si="10"/>
        <v>0</v>
      </c>
      <c r="L38" s="222">
        <f>IF(M38=0,0,(M38*$K$34/$M$39))</f>
        <v>0</v>
      </c>
      <c r="M38" s="223">
        <f t="shared" si="11"/>
        <v>0</v>
      </c>
      <c r="N38" s="216">
        <v>0</v>
      </c>
      <c r="O38" s="245"/>
      <c r="P38" s="195">
        <v>2</v>
      </c>
      <c r="Q38" s="196">
        <v>4</v>
      </c>
      <c r="R38" s="197">
        <v>4</v>
      </c>
      <c r="S38" s="267"/>
      <c r="T38" s="267"/>
      <c r="U38" s="287"/>
    </row>
    <row r="39" spans="1:26" hidden="1" x14ac:dyDescent="0.45">
      <c r="B39" s="282"/>
      <c r="C39" s="239"/>
      <c r="D39" s="240"/>
      <c r="E39" s="246"/>
      <c r="F39" s="236">
        <f>SUM(F35:F38)</f>
        <v>0</v>
      </c>
      <c r="G39" s="235">
        <f>SUM(G35:G38)</f>
        <v>0</v>
      </c>
      <c r="H39" s="236">
        <f>SUM(H35:H38)</f>
        <v>0</v>
      </c>
      <c r="I39" s="237"/>
      <c r="J39" s="215"/>
      <c r="K39" s="215">
        <f>SUM(K35:K38)</f>
        <v>0</v>
      </c>
      <c r="L39" s="235">
        <f>SUM(L35:L38)</f>
        <v>0</v>
      </c>
      <c r="M39" s="215">
        <f>SUM(M35:M38)</f>
        <v>0</v>
      </c>
      <c r="N39" s="237"/>
      <c r="O39" s="215"/>
      <c r="P39" s="203"/>
      <c r="Q39" s="204"/>
      <c r="R39" s="205"/>
      <c r="S39" s="267"/>
      <c r="T39" s="267"/>
      <c r="U39" s="287"/>
    </row>
    <row r="40" spans="1:26" x14ac:dyDescent="0.45">
      <c r="B40" s="282"/>
      <c r="C40" s="536"/>
      <c r="D40" s="536"/>
      <c r="E40" s="536"/>
      <c r="F40" s="536"/>
      <c r="G40" s="536"/>
      <c r="H40" s="536"/>
      <c r="I40" s="536"/>
      <c r="J40" s="214" t="s">
        <v>246</v>
      </c>
      <c r="K40" s="215"/>
      <c r="L40" s="235"/>
      <c r="M40" s="215"/>
      <c r="N40" s="237"/>
      <c r="O40" s="214" t="s">
        <v>246</v>
      </c>
      <c r="P40" s="203"/>
      <c r="Q40" s="204"/>
      <c r="R40" s="205"/>
      <c r="S40" s="267"/>
      <c r="T40" s="267"/>
      <c r="U40" s="287"/>
    </row>
    <row r="41" spans="1:26" s="188" customFormat="1" x14ac:dyDescent="0.45">
      <c r="A41" s="291"/>
      <c r="B41" s="281"/>
      <c r="C41" s="217">
        <v>5</v>
      </c>
      <c r="D41" s="218" t="s">
        <v>48</v>
      </c>
      <c r="E41" s="535">
        <f>'3. Wegingsfactor'!D18</f>
        <v>0.125</v>
      </c>
      <c r="F41" s="533">
        <v>1</v>
      </c>
      <c r="G41" s="533"/>
      <c r="H41" s="533"/>
      <c r="I41" s="213">
        <f>F48</f>
        <v>0</v>
      </c>
      <c r="J41" s="221"/>
      <c r="K41" s="533">
        <v>1</v>
      </c>
      <c r="L41" s="533"/>
      <c r="M41" s="533"/>
      <c r="N41" s="213">
        <f>K48</f>
        <v>0</v>
      </c>
      <c r="O41" s="221"/>
      <c r="P41" s="184" t="e">
        <f>(P42*#REF!)+(P44*#REF!)+(P45*#REF!)+(P46*#REF!)+(#REF!*#REF!)+(#REF!*#REF!)+(#REF!*#REF!)+(#REF!*#REF!)+(#REF!*#REF!)+(#REF!*#REF!)+(P47*#REF!)</f>
        <v>#REF!</v>
      </c>
      <c r="Q41" s="185" t="e">
        <f>(Q42*#REF!)+(Q44*#REF!)+(Q45*#REF!)+(Q46*#REF!)+(#REF!*#REF!)+(#REF!*#REF!)+(#REF!*#REF!)+(#REF!*#REF!)+(#REF!*#REF!)+(#REF!*#REF!)+(Q47*#REF!)</f>
        <v>#REF!</v>
      </c>
      <c r="R41" s="186" t="e">
        <f>(R42*#REF!)+(R44*#REF!)+(R45*#REF!)+(R46*#REF!)+(#REF!*#REF!)+(#REF!*#REF!)+(#REF!*#REF!)+(#REF!*#REF!)+(#REF!*#REF!)+(#REF!*#REF!)+(R47*#REF!)</f>
        <v>#REF!</v>
      </c>
      <c r="S41" s="266"/>
      <c r="T41" s="266"/>
      <c r="U41" s="286"/>
      <c r="V41" s="187"/>
      <c r="W41" s="187"/>
      <c r="X41" s="187"/>
      <c r="Y41" s="187"/>
      <c r="Z41" s="187"/>
    </row>
    <row r="42" spans="1:26" ht="16.5" x14ac:dyDescent="0.45">
      <c r="B42" s="282"/>
      <c r="C42" s="544" t="s">
        <v>49</v>
      </c>
      <c r="D42" s="220" t="s">
        <v>136</v>
      </c>
      <c r="E42" s="535"/>
      <c r="F42" s="209">
        <f>IF(G42=0,0,(G42*I42))</f>
        <v>0</v>
      </c>
      <c r="G42" s="222">
        <f>IF(H42=0,0,(H42*$F$41/$H$48))</f>
        <v>0</v>
      </c>
      <c r="H42" s="223">
        <f>IF(I42=0,0,1)</f>
        <v>0</v>
      </c>
      <c r="I42" s="389">
        <v>0</v>
      </c>
      <c r="J42" s="245"/>
      <c r="K42" s="209">
        <f>IF(L42=0,0,(L42*N42))</f>
        <v>0</v>
      </c>
      <c r="L42" s="222">
        <f>IF(M42=0,0,(M42*$K$41/$M$48))</f>
        <v>0</v>
      </c>
      <c r="M42" s="223">
        <f>IF(N42=0,0,1)</f>
        <v>0</v>
      </c>
      <c r="N42" s="389">
        <v>0</v>
      </c>
      <c r="O42" s="245"/>
      <c r="P42" s="189">
        <v>4</v>
      </c>
      <c r="Q42" s="190">
        <v>1</v>
      </c>
      <c r="R42" s="191">
        <v>1</v>
      </c>
      <c r="S42" s="267"/>
      <c r="T42" s="267" t="s">
        <v>50</v>
      </c>
      <c r="U42" s="287"/>
    </row>
    <row r="43" spans="1:26" ht="16.5" x14ac:dyDescent="0.45">
      <c r="B43" s="282"/>
      <c r="C43" s="544"/>
      <c r="D43" s="220" t="s">
        <v>162</v>
      </c>
      <c r="E43" s="535"/>
      <c r="F43" s="209"/>
      <c r="G43" s="222"/>
      <c r="H43" s="223"/>
      <c r="I43" s="382"/>
      <c r="J43" s="247"/>
      <c r="K43" s="209"/>
      <c r="L43" s="222"/>
      <c r="M43" s="223"/>
      <c r="N43" s="382"/>
      <c r="O43" s="247"/>
      <c r="P43" s="189"/>
      <c r="Q43" s="190"/>
      <c r="R43" s="191"/>
      <c r="S43" s="267"/>
      <c r="T43" s="267"/>
      <c r="U43" s="287"/>
    </row>
    <row r="44" spans="1:26" ht="16.5" x14ac:dyDescent="0.45">
      <c r="B44" s="282"/>
      <c r="C44" s="219" t="s">
        <v>51</v>
      </c>
      <c r="D44" s="248" t="s">
        <v>110</v>
      </c>
      <c r="E44" s="535"/>
      <c r="F44" s="209">
        <f t="shared" ref="F44:F47" si="14">IF(G44=0,0,(G44*I44))</f>
        <v>0</v>
      </c>
      <c r="G44" s="222">
        <f>IF(H44=0,0,(H44*$F$41/$H$48))</f>
        <v>0</v>
      </c>
      <c r="H44" s="223">
        <f t="shared" ref="H44:H46" si="15">IF(I44=0,0,1)</f>
        <v>0</v>
      </c>
      <c r="I44" s="216">
        <v>0</v>
      </c>
      <c r="J44" s="245"/>
      <c r="K44" s="209">
        <f t="shared" ref="K44:K47" si="16">IF(L44=0,0,(L44*N44))</f>
        <v>0</v>
      </c>
      <c r="L44" s="222">
        <f>IF(M44=0,0,(M44*$K$41/$M$48))</f>
        <v>0</v>
      </c>
      <c r="M44" s="223">
        <f t="shared" ref="M44:M47" si="17">IF(N44=0,0,1)</f>
        <v>0</v>
      </c>
      <c r="N44" s="216">
        <v>0</v>
      </c>
      <c r="O44" s="245"/>
      <c r="P44" s="192">
        <v>4</v>
      </c>
      <c r="Q44" s="193">
        <v>1</v>
      </c>
      <c r="R44" s="194">
        <v>2</v>
      </c>
      <c r="S44" s="267"/>
      <c r="T44" s="267"/>
      <c r="U44" s="287"/>
    </row>
    <row r="45" spans="1:26" ht="16.5" x14ac:dyDescent="0.45">
      <c r="B45" s="282"/>
      <c r="C45" s="219" t="s">
        <v>52</v>
      </c>
      <c r="D45" s="248" t="s">
        <v>111</v>
      </c>
      <c r="E45" s="535"/>
      <c r="F45" s="209">
        <f t="shared" si="14"/>
        <v>0</v>
      </c>
      <c r="G45" s="222">
        <f>IF(H45=0,0,(H45*$F$41/$H$48))</f>
        <v>0</v>
      </c>
      <c r="H45" s="223">
        <f t="shared" si="15"/>
        <v>0</v>
      </c>
      <c r="I45" s="216">
        <v>0</v>
      </c>
      <c r="J45" s="245"/>
      <c r="K45" s="209">
        <f t="shared" si="16"/>
        <v>0</v>
      </c>
      <c r="L45" s="222">
        <f>IF(M45=0,0,(M45*$K$41/$M$48))</f>
        <v>0</v>
      </c>
      <c r="M45" s="223">
        <f t="shared" si="17"/>
        <v>0</v>
      </c>
      <c r="N45" s="216">
        <v>0</v>
      </c>
      <c r="O45" s="245"/>
      <c r="P45" s="192">
        <v>4</v>
      </c>
      <c r="Q45" s="193">
        <v>1</v>
      </c>
      <c r="R45" s="194">
        <v>3</v>
      </c>
      <c r="S45" s="267"/>
      <c r="T45" s="267"/>
      <c r="U45" s="287"/>
    </row>
    <row r="46" spans="1:26" ht="33" x14ac:dyDescent="0.45">
      <c r="B46" s="282"/>
      <c r="C46" s="219" t="s">
        <v>53</v>
      </c>
      <c r="D46" s="249" t="s">
        <v>234</v>
      </c>
      <c r="E46" s="535"/>
      <c r="F46" s="209">
        <f t="shared" si="14"/>
        <v>0</v>
      </c>
      <c r="G46" s="222">
        <f>IF(H46=0,0,(H46*$F$41/$H$48))</f>
        <v>0</v>
      </c>
      <c r="H46" s="223">
        <f t="shared" si="15"/>
        <v>0</v>
      </c>
      <c r="I46" s="216">
        <v>0</v>
      </c>
      <c r="J46" s="245"/>
      <c r="K46" s="209">
        <f t="shared" si="16"/>
        <v>0</v>
      </c>
      <c r="L46" s="222">
        <f>IF(M46=0,0,(M46*$K$41/$M$48))</f>
        <v>0</v>
      </c>
      <c r="M46" s="223">
        <f t="shared" si="17"/>
        <v>0</v>
      </c>
      <c r="N46" s="216">
        <v>0</v>
      </c>
      <c r="O46" s="245"/>
      <c r="P46" s="192">
        <v>4</v>
      </c>
      <c r="Q46" s="193">
        <v>1</v>
      </c>
      <c r="R46" s="194">
        <v>4</v>
      </c>
      <c r="S46" s="267"/>
      <c r="T46" s="267"/>
      <c r="U46" s="287"/>
    </row>
    <row r="47" spans="1:26" ht="16.5" x14ac:dyDescent="0.45">
      <c r="B47" s="282"/>
      <c r="C47" s="219" t="s">
        <v>54</v>
      </c>
      <c r="D47" s="248" t="s">
        <v>113</v>
      </c>
      <c r="E47" s="535"/>
      <c r="F47" s="209">
        <f t="shared" si="14"/>
        <v>0</v>
      </c>
      <c r="G47" s="222">
        <f>IF(H47=0,0,(H47*$F$41/$H$48))</f>
        <v>0</v>
      </c>
      <c r="H47" s="223">
        <f>IF(I47=0,0,1)</f>
        <v>0</v>
      </c>
      <c r="I47" s="216">
        <v>0</v>
      </c>
      <c r="J47" s="245"/>
      <c r="K47" s="209">
        <f t="shared" si="16"/>
        <v>0</v>
      </c>
      <c r="L47" s="222">
        <f>IF(M47=0,0,(M47*$K$41/$M$48))</f>
        <v>0</v>
      </c>
      <c r="M47" s="223">
        <f t="shared" si="17"/>
        <v>0</v>
      </c>
      <c r="N47" s="216">
        <v>0</v>
      </c>
      <c r="O47" s="245"/>
      <c r="P47" s="195">
        <v>4</v>
      </c>
      <c r="Q47" s="196">
        <v>1</v>
      </c>
      <c r="R47" s="197">
        <v>5</v>
      </c>
      <c r="S47" s="267"/>
      <c r="T47" s="267"/>
      <c r="U47" s="287"/>
    </row>
    <row r="48" spans="1:26" hidden="1" x14ac:dyDescent="0.45">
      <c r="B48" s="282"/>
      <c r="C48" s="239"/>
      <c r="D48" s="240"/>
      <c r="E48" s="237"/>
      <c r="F48" s="215">
        <f>SUM(F42:F47)</f>
        <v>0</v>
      </c>
      <c r="G48" s="241">
        <f>SUM(G42:G47)</f>
        <v>0</v>
      </c>
      <c r="H48" s="250">
        <f>SUM(H42:H47)</f>
        <v>0</v>
      </c>
      <c r="I48" s="237"/>
      <c r="J48" s="215"/>
      <c r="K48" s="215">
        <f>SUM(K42:K47)</f>
        <v>0</v>
      </c>
      <c r="L48" s="241">
        <f>SUM(L42:L47)</f>
        <v>0</v>
      </c>
      <c r="M48" s="215">
        <f>SUM(M42:M47)</f>
        <v>0</v>
      </c>
      <c r="N48" s="237"/>
      <c r="O48" s="215"/>
      <c r="P48" s="203"/>
      <c r="Q48" s="204"/>
      <c r="R48" s="205"/>
      <c r="S48" s="267"/>
      <c r="T48" s="267"/>
      <c r="U48" s="287"/>
    </row>
    <row r="49" spans="1:26" x14ac:dyDescent="0.45">
      <c r="B49" s="282"/>
      <c r="C49" s="536"/>
      <c r="D49" s="536"/>
      <c r="E49" s="536"/>
      <c r="F49" s="536"/>
      <c r="G49" s="536"/>
      <c r="H49" s="536"/>
      <c r="I49" s="536"/>
      <c r="J49" s="214" t="s">
        <v>246</v>
      </c>
      <c r="K49" s="215"/>
      <c r="L49" s="235"/>
      <c r="M49" s="215"/>
      <c r="N49" s="237"/>
      <c r="O49" s="214" t="s">
        <v>246</v>
      </c>
      <c r="P49" s="203"/>
      <c r="Q49" s="204"/>
      <c r="R49" s="205"/>
      <c r="S49" s="267"/>
      <c r="T49" s="267"/>
      <c r="U49" s="287"/>
    </row>
    <row r="50" spans="1:26" s="188" customFormat="1" ht="15" customHeight="1" x14ac:dyDescent="0.45">
      <c r="A50" s="291"/>
      <c r="B50" s="281"/>
      <c r="C50" s="217">
        <v>6</v>
      </c>
      <c r="D50" s="218" t="s">
        <v>256</v>
      </c>
      <c r="E50" s="535">
        <f>'3. Wegingsfactor'!D19</f>
        <v>0.125</v>
      </c>
      <c r="F50" s="533">
        <v>1</v>
      </c>
      <c r="G50" s="533"/>
      <c r="H50" s="533"/>
      <c r="I50" s="213">
        <f>F55</f>
        <v>0</v>
      </c>
      <c r="J50" s="238"/>
      <c r="K50" s="533">
        <v>1</v>
      </c>
      <c r="L50" s="533"/>
      <c r="M50" s="533"/>
      <c r="N50" s="213">
        <f>K55</f>
        <v>0</v>
      </c>
      <c r="O50" s="238"/>
      <c r="P50" s="184" t="e">
        <f>(P51*#REF!)+(#REF!*#REF!)+(P52*#REF!)+(P53*#REF!)+(#REF!*#REF!)+(P54*#REF!)</f>
        <v>#REF!</v>
      </c>
      <c r="Q50" s="185" t="e">
        <f>(Q51*#REF!)+(#REF!*#REF!)+(Q52*#REF!)+(Q53*#REF!)+(#REF!*#REF!)+(Q54*#REF!)</f>
        <v>#REF!</v>
      </c>
      <c r="R50" s="186" t="e">
        <f>(R51*#REF!)+(#REF!*#REF!)+(R52*#REF!)+(R53*#REF!)+(#REF!*#REF!)+(R54*#REF!)</f>
        <v>#REF!</v>
      </c>
      <c r="S50" s="266"/>
      <c r="T50" s="266"/>
      <c r="U50" s="286"/>
      <c r="V50" s="187"/>
      <c r="W50" s="187"/>
      <c r="X50" s="187"/>
      <c r="Y50" s="187"/>
      <c r="Z50" s="187"/>
    </row>
    <row r="51" spans="1:26" ht="16.5" x14ac:dyDescent="0.45">
      <c r="B51" s="282"/>
      <c r="C51" s="219" t="s">
        <v>56</v>
      </c>
      <c r="D51" s="220" t="s">
        <v>114</v>
      </c>
      <c r="E51" s="535"/>
      <c r="F51" s="251">
        <f t="shared" ref="F51:F54" si="18">IF(G51=0,0,(G51*I51))</f>
        <v>0</v>
      </c>
      <c r="G51" s="252">
        <f>IF(H51=0,0,(H51*$F$50/$H$55))</f>
        <v>0</v>
      </c>
      <c r="H51" s="223">
        <f>IF(I51=0,0,1)</f>
        <v>0</v>
      </c>
      <c r="I51" s="216">
        <v>0</v>
      </c>
      <c r="J51" s="214"/>
      <c r="K51" s="251">
        <f>IF(L51=0,0,(L51*N51))</f>
        <v>0</v>
      </c>
      <c r="L51" s="252">
        <f>IF(M51=0,0,(M51*$K$50/$M$55))</f>
        <v>0</v>
      </c>
      <c r="M51" s="223">
        <f>IF(N51=0,0,1)</f>
        <v>0</v>
      </c>
      <c r="N51" s="216">
        <v>0</v>
      </c>
      <c r="O51" s="245"/>
      <c r="P51" s="189">
        <v>5</v>
      </c>
      <c r="Q51" s="190">
        <v>3</v>
      </c>
      <c r="R51" s="191">
        <v>1</v>
      </c>
      <c r="S51" s="267"/>
      <c r="T51" s="267" t="s">
        <v>57</v>
      </c>
      <c r="U51" s="287"/>
    </row>
    <row r="52" spans="1:26" ht="16.5" x14ac:dyDescent="0.45">
      <c r="B52" s="282"/>
      <c r="C52" s="219" t="s">
        <v>58</v>
      </c>
      <c r="D52" s="220" t="s">
        <v>115</v>
      </c>
      <c r="E52" s="535"/>
      <c r="F52" s="251">
        <f t="shared" si="18"/>
        <v>0</v>
      </c>
      <c r="G52" s="252">
        <f>IF(H52=0,0,(H52*$F$50/$H$55))</f>
        <v>0</v>
      </c>
      <c r="H52" s="223">
        <f t="shared" ref="H52:H54" si="19">IF(I52=0,0,1)</f>
        <v>0</v>
      </c>
      <c r="I52" s="216">
        <v>0</v>
      </c>
      <c r="J52" s="245"/>
      <c r="K52" s="251">
        <f t="shared" ref="K52:K54" si="20">IF(L52=0,0,(L52*N52))</f>
        <v>0</v>
      </c>
      <c r="L52" s="252">
        <f>IF(M52=0,0,(M52*$K$50/$M$55))</f>
        <v>0</v>
      </c>
      <c r="M52" s="223">
        <f t="shared" ref="M52:M54" si="21">IF(N52=0,0,1)</f>
        <v>0</v>
      </c>
      <c r="N52" s="216">
        <v>0</v>
      </c>
      <c r="O52" s="245"/>
      <c r="P52" s="192">
        <v>5</v>
      </c>
      <c r="Q52" s="193">
        <v>3</v>
      </c>
      <c r="R52" s="194">
        <v>1</v>
      </c>
      <c r="S52" s="267"/>
      <c r="T52" s="267"/>
      <c r="U52" s="287"/>
    </row>
    <row r="53" spans="1:26" ht="16.5" x14ac:dyDescent="0.45">
      <c r="B53" s="282"/>
      <c r="C53" s="219" t="s">
        <v>59</v>
      </c>
      <c r="D53" s="220" t="s">
        <v>116</v>
      </c>
      <c r="E53" s="535"/>
      <c r="F53" s="251">
        <f t="shared" si="18"/>
        <v>0</v>
      </c>
      <c r="G53" s="252">
        <f>IF(H53=0,0,(H53*$F$50/$H$55))</f>
        <v>0</v>
      </c>
      <c r="H53" s="223">
        <f t="shared" si="19"/>
        <v>0</v>
      </c>
      <c r="I53" s="216">
        <v>0</v>
      </c>
      <c r="J53" s="214"/>
      <c r="K53" s="251">
        <f t="shared" si="20"/>
        <v>0</v>
      </c>
      <c r="L53" s="252">
        <f>IF(M53=0,0,(M53*$K$50/$M$55))</f>
        <v>0</v>
      </c>
      <c r="M53" s="223">
        <f t="shared" si="21"/>
        <v>0</v>
      </c>
      <c r="N53" s="216">
        <v>0</v>
      </c>
      <c r="O53" s="245"/>
      <c r="P53" s="192">
        <v>5</v>
      </c>
      <c r="Q53" s="193">
        <v>2</v>
      </c>
      <c r="R53" s="194">
        <v>1</v>
      </c>
      <c r="S53" s="267"/>
      <c r="T53" s="267"/>
      <c r="U53" s="287"/>
    </row>
    <row r="54" spans="1:26" ht="16.5" x14ac:dyDescent="0.45">
      <c r="B54" s="282"/>
      <c r="C54" s="219" t="s">
        <v>60</v>
      </c>
      <c r="D54" s="220" t="s">
        <v>117</v>
      </c>
      <c r="E54" s="535"/>
      <c r="F54" s="251">
        <f t="shared" si="18"/>
        <v>0</v>
      </c>
      <c r="G54" s="252">
        <f>IF(H54=0,0,(H54*$F$50/$H$55))</f>
        <v>0</v>
      </c>
      <c r="H54" s="223">
        <f t="shared" si="19"/>
        <v>0</v>
      </c>
      <c r="I54" s="216">
        <v>0</v>
      </c>
      <c r="J54" s="214"/>
      <c r="K54" s="251">
        <f t="shared" si="20"/>
        <v>0</v>
      </c>
      <c r="L54" s="252">
        <f>IF(M54=0,0,(M54*$K$50/$M$55))</f>
        <v>0</v>
      </c>
      <c r="M54" s="223">
        <f t="shared" si="21"/>
        <v>0</v>
      </c>
      <c r="N54" s="216">
        <v>0</v>
      </c>
      <c r="O54" s="245"/>
      <c r="P54" s="195">
        <v>5</v>
      </c>
      <c r="Q54" s="196">
        <v>2</v>
      </c>
      <c r="R54" s="197">
        <v>1</v>
      </c>
      <c r="S54" s="267"/>
      <c r="T54" s="267" t="s">
        <v>61</v>
      </c>
      <c r="U54" s="287"/>
    </row>
    <row r="55" spans="1:26" hidden="1" x14ac:dyDescent="0.45">
      <c r="B55" s="282"/>
      <c r="C55" s="237"/>
      <c r="D55" s="240"/>
      <c r="E55" s="237"/>
      <c r="F55" s="215">
        <f>SUM(F51:F54)</f>
        <v>0</v>
      </c>
      <c r="G55" s="235">
        <f>SUM(G51:G54)</f>
        <v>0</v>
      </c>
      <c r="H55" s="236">
        <f>SUM(H51:H54)</f>
        <v>0</v>
      </c>
      <c r="I55" s="237"/>
      <c r="J55" s="253"/>
      <c r="K55" s="215">
        <f>SUM(K51:K54)</f>
        <v>0</v>
      </c>
      <c r="L55" s="235">
        <f>SUM(L51:L54)</f>
        <v>0</v>
      </c>
      <c r="M55" s="215">
        <f>SUM(M51:M54)</f>
        <v>0</v>
      </c>
      <c r="N55" s="237"/>
      <c r="O55" s="253"/>
      <c r="P55" s="203"/>
      <c r="Q55" s="204"/>
      <c r="R55" s="205"/>
      <c r="S55" s="267"/>
      <c r="T55" s="267"/>
      <c r="U55" s="287"/>
    </row>
    <row r="56" spans="1:26" x14ac:dyDescent="0.45">
      <c r="B56" s="282"/>
      <c r="C56" s="536"/>
      <c r="D56" s="536"/>
      <c r="E56" s="536"/>
      <c r="F56" s="536"/>
      <c r="G56" s="536"/>
      <c r="H56" s="536"/>
      <c r="I56" s="536"/>
      <c r="J56" s="214" t="s">
        <v>246</v>
      </c>
      <c r="K56" s="215"/>
      <c r="L56" s="235"/>
      <c r="M56" s="215"/>
      <c r="N56" s="237"/>
      <c r="O56" s="214" t="s">
        <v>246</v>
      </c>
      <c r="P56" s="203"/>
      <c r="Q56" s="204"/>
      <c r="R56" s="205"/>
      <c r="S56" s="267"/>
      <c r="T56" s="267"/>
      <c r="U56" s="287"/>
    </row>
    <row r="57" spans="1:26" s="188" customFormat="1" ht="15" customHeight="1" x14ac:dyDescent="0.45">
      <c r="A57" s="291"/>
      <c r="B57" s="281"/>
      <c r="C57" s="217">
        <v>7</v>
      </c>
      <c r="D57" s="218" t="s">
        <v>62</v>
      </c>
      <c r="E57" s="535">
        <f>'3. Wegingsfactor'!D20</f>
        <v>0.125</v>
      </c>
      <c r="F57" s="533">
        <v>1</v>
      </c>
      <c r="G57" s="533"/>
      <c r="H57" s="533"/>
      <c r="I57" s="213">
        <f>F63</f>
        <v>0</v>
      </c>
      <c r="J57" s="254"/>
      <c r="K57" s="533">
        <v>1</v>
      </c>
      <c r="L57" s="533"/>
      <c r="M57" s="533"/>
      <c r="N57" s="213">
        <f>K63</f>
        <v>0</v>
      </c>
      <c r="O57" s="254"/>
      <c r="P57" s="184" t="e">
        <f>(P58*#REF!)+(P59*#REF!)+(P60*#REF!)+(#REF!*#REF!)+(P61*#REF!)+(P62*#REF!)+(#REF!*#REF!)</f>
        <v>#REF!</v>
      </c>
      <c r="Q57" s="185" t="e">
        <f>(Q58*#REF!)+(Q59*#REF!)+(Q60*#REF!)+(#REF!*#REF!)+(Q61*#REF!)+(Q62*#REF!)+(#REF!*#REF!)</f>
        <v>#REF!</v>
      </c>
      <c r="R57" s="186" t="e">
        <f>(R58*#REF!)+(R59*#REF!)+(R60*#REF!)+(#REF!*#REF!)+(R61*#REF!)+(R62*#REF!)+(#REF!*#REF!)</f>
        <v>#REF!</v>
      </c>
      <c r="S57" s="266"/>
      <c r="T57" s="266"/>
      <c r="U57" s="286"/>
      <c r="V57" s="187"/>
      <c r="W57" s="187"/>
      <c r="X57" s="187"/>
      <c r="Y57" s="187"/>
      <c r="Z57" s="187"/>
    </row>
    <row r="58" spans="1:26" ht="16.5" x14ac:dyDescent="0.45">
      <c r="B58" s="282"/>
      <c r="C58" s="255" t="s">
        <v>63</v>
      </c>
      <c r="D58" s="220" t="s">
        <v>118</v>
      </c>
      <c r="E58" s="535"/>
      <c r="F58" s="209">
        <f t="shared" ref="F58:F62" si="22">IF(G58=0,0,(G58*I58))</f>
        <v>0</v>
      </c>
      <c r="G58" s="222">
        <f>IF(H58=0,0,(H58*$F$57/$H$63))</f>
        <v>0</v>
      </c>
      <c r="H58" s="223">
        <f t="shared" ref="H58:H62" si="23">IF(I58=0,0,1)</f>
        <v>0</v>
      </c>
      <c r="I58" s="216">
        <v>0</v>
      </c>
      <c r="J58" s="245"/>
      <c r="K58" s="209">
        <f>IF(L58=0,0,(L58*N58))</f>
        <v>0</v>
      </c>
      <c r="L58" s="222">
        <f>IF(M58=0,0,(M58*$K$57/$M$63))</f>
        <v>0</v>
      </c>
      <c r="M58" s="223">
        <f>IF(I58=0,0,1)</f>
        <v>0</v>
      </c>
      <c r="N58" s="362">
        <v>0</v>
      </c>
      <c r="O58" s="245"/>
      <c r="P58" s="189">
        <v>5</v>
      </c>
      <c r="Q58" s="190">
        <v>3</v>
      </c>
      <c r="R58" s="191">
        <v>4</v>
      </c>
      <c r="S58" s="267"/>
      <c r="T58" s="267"/>
      <c r="U58" s="287"/>
    </row>
    <row r="59" spans="1:26" ht="16.5" x14ac:dyDescent="0.45">
      <c r="B59" s="282"/>
      <c r="C59" s="255" t="s">
        <v>64</v>
      </c>
      <c r="D59" s="220" t="s">
        <v>65</v>
      </c>
      <c r="E59" s="535"/>
      <c r="F59" s="209">
        <f t="shared" si="22"/>
        <v>0</v>
      </c>
      <c r="G59" s="222">
        <f>IF(H59=0,0,(H59*$F$57/$H$63))</f>
        <v>0</v>
      </c>
      <c r="H59" s="223">
        <f t="shared" si="23"/>
        <v>0</v>
      </c>
      <c r="I59" s="216">
        <v>0</v>
      </c>
      <c r="J59" s="214"/>
      <c r="K59" s="209">
        <f t="shared" ref="K59:K62" si="24">IF(L59=0,0,(L59*N59))</f>
        <v>0</v>
      </c>
      <c r="L59" s="222">
        <f>IF(M59=0,0,(M59*$K$57/$M$63))</f>
        <v>0</v>
      </c>
      <c r="M59" s="223">
        <f t="shared" ref="M59:M62" si="25">IF(I59=0,0,1)</f>
        <v>0</v>
      </c>
      <c r="N59" s="362">
        <v>0</v>
      </c>
      <c r="O59" s="245"/>
      <c r="P59" s="192">
        <v>5</v>
      </c>
      <c r="Q59" s="193">
        <v>3</v>
      </c>
      <c r="R59" s="194">
        <v>4</v>
      </c>
      <c r="S59" s="267"/>
      <c r="T59" s="267" t="s">
        <v>66</v>
      </c>
      <c r="U59" s="287"/>
    </row>
    <row r="60" spans="1:26" ht="16.5" x14ac:dyDescent="0.45">
      <c r="B60" s="282"/>
      <c r="C60" s="255" t="s">
        <v>67</v>
      </c>
      <c r="D60" s="220" t="s">
        <v>119</v>
      </c>
      <c r="E60" s="535"/>
      <c r="F60" s="209">
        <f t="shared" si="22"/>
        <v>0</v>
      </c>
      <c r="G60" s="222">
        <f>IF(H60=0,0,(H60*$F$57/$H$63))</f>
        <v>0</v>
      </c>
      <c r="H60" s="223">
        <f t="shared" si="23"/>
        <v>0</v>
      </c>
      <c r="I60" s="216">
        <v>0</v>
      </c>
      <c r="J60" s="245"/>
      <c r="K60" s="209">
        <f t="shared" si="24"/>
        <v>0</v>
      </c>
      <c r="L60" s="222">
        <f>IF(M60=0,0,(M60*$K$57/$M$63))</f>
        <v>0</v>
      </c>
      <c r="M60" s="223">
        <f t="shared" si="25"/>
        <v>0</v>
      </c>
      <c r="N60" s="362">
        <v>0</v>
      </c>
      <c r="O60" s="245"/>
      <c r="P60" s="192">
        <v>5</v>
      </c>
      <c r="Q60" s="193">
        <v>3</v>
      </c>
      <c r="R60" s="194">
        <v>4</v>
      </c>
      <c r="S60" s="267"/>
      <c r="T60" s="267" t="s">
        <v>68</v>
      </c>
      <c r="U60" s="287"/>
    </row>
    <row r="61" spans="1:26" ht="16.5" x14ac:dyDescent="0.45">
      <c r="B61" s="282"/>
      <c r="C61" s="255" t="s">
        <v>69</v>
      </c>
      <c r="D61" s="220" t="s">
        <v>120</v>
      </c>
      <c r="E61" s="535"/>
      <c r="F61" s="209">
        <f t="shared" si="22"/>
        <v>0</v>
      </c>
      <c r="G61" s="222">
        <f>IF(H61=0,0,(H61*$F$57/$H$63))</f>
        <v>0</v>
      </c>
      <c r="H61" s="223">
        <f t="shared" si="23"/>
        <v>0</v>
      </c>
      <c r="I61" s="216">
        <v>0</v>
      </c>
      <c r="J61" s="245"/>
      <c r="K61" s="209">
        <f t="shared" si="24"/>
        <v>0</v>
      </c>
      <c r="L61" s="222">
        <f>IF(M61=0,0,(M61*$K$57/$M$63))</f>
        <v>0</v>
      </c>
      <c r="M61" s="223">
        <f t="shared" si="25"/>
        <v>0</v>
      </c>
      <c r="N61" s="362">
        <v>0</v>
      </c>
      <c r="O61" s="245"/>
      <c r="P61" s="192">
        <v>5</v>
      </c>
      <c r="Q61" s="193">
        <v>3</v>
      </c>
      <c r="R61" s="194">
        <v>4</v>
      </c>
      <c r="S61" s="267"/>
      <c r="T61" s="267"/>
      <c r="U61" s="287"/>
    </row>
    <row r="62" spans="1:26" ht="16.5" x14ac:dyDescent="0.45">
      <c r="B62" s="282"/>
      <c r="C62" s="255" t="s">
        <v>70</v>
      </c>
      <c r="D62" s="220" t="s">
        <v>121</v>
      </c>
      <c r="E62" s="535"/>
      <c r="F62" s="209">
        <f t="shared" si="22"/>
        <v>0</v>
      </c>
      <c r="G62" s="222">
        <f>IF(H62=0,0,(H62*$F$57/$H$63))</f>
        <v>0</v>
      </c>
      <c r="H62" s="223">
        <f t="shared" si="23"/>
        <v>0</v>
      </c>
      <c r="I62" s="216">
        <v>0</v>
      </c>
      <c r="J62" s="214"/>
      <c r="K62" s="209">
        <f t="shared" si="24"/>
        <v>0</v>
      </c>
      <c r="L62" s="222">
        <f>IF(M62=0,0,(M62*$K$57/$M$63))</f>
        <v>0</v>
      </c>
      <c r="M62" s="223">
        <f t="shared" si="25"/>
        <v>0</v>
      </c>
      <c r="N62" s="362">
        <v>0</v>
      </c>
      <c r="O62" s="245"/>
      <c r="P62" s="192">
        <v>5</v>
      </c>
      <c r="Q62" s="193">
        <v>3</v>
      </c>
      <c r="R62" s="194">
        <v>4</v>
      </c>
      <c r="S62" s="267"/>
      <c r="T62" s="267"/>
      <c r="U62" s="287"/>
    </row>
    <row r="63" spans="1:26" hidden="1" x14ac:dyDescent="0.45">
      <c r="B63" s="282"/>
      <c r="C63" s="237"/>
      <c r="D63" s="240"/>
      <c r="E63" s="237"/>
      <c r="F63" s="256">
        <f>SUM(F58:F62)</f>
        <v>0</v>
      </c>
      <c r="G63" s="235">
        <f>SUM(G58:G62)</f>
        <v>0</v>
      </c>
      <c r="H63" s="236">
        <f>SUM(H58:H62)</f>
        <v>0</v>
      </c>
      <c r="I63" s="237"/>
      <c r="J63" s="253"/>
      <c r="K63" s="215">
        <f>SUM(K58:K62)</f>
        <v>0</v>
      </c>
      <c r="L63" s="235">
        <f>SUM(L58:L62)</f>
        <v>0</v>
      </c>
      <c r="M63" s="215">
        <f>SUM(M58:M62)</f>
        <v>0</v>
      </c>
      <c r="N63" s="237"/>
      <c r="O63" s="253"/>
      <c r="P63" s="203"/>
      <c r="Q63" s="204"/>
      <c r="R63" s="205"/>
      <c r="S63" s="267"/>
      <c r="T63" s="267"/>
      <c r="U63" s="287"/>
    </row>
    <row r="64" spans="1:26" x14ac:dyDescent="0.45">
      <c r="B64" s="282"/>
      <c r="C64" s="536"/>
      <c r="D64" s="536"/>
      <c r="E64" s="536"/>
      <c r="F64" s="536"/>
      <c r="G64" s="536"/>
      <c r="H64" s="536"/>
      <c r="I64" s="536"/>
      <c r="J64" s="214" t="s">
        <v>246</v>
      </c>
      <c r="K64" s="215"/>
      <c r="L64" s="235"/>
      <c r="M64" s="215"/>
      <c r="N64" s="237"/>
      <c r="O64" s="214" t="s">
        <v>246</v>
      </c>
      <c r="P64" s="203"/>
      <c r="Q64" s="204"/>
      <c r="R64" s="205"/>
      <c r="S64" s="267"/>
      <c r="T64" s="267"/>
      <c r="U64" s="287"/>
    </row>
    <row r="65" spans="1:26" s="188" customFormat="1" ht="15" customHeight="1" x14ac:dyDescent="0.45">
      <c r="A65" s="291"/>
      <c r="B65" s="281"/>
      <c r="C65" s="217">
        <v>8</v>
      </c>
      <c r="D65" s="218" t="s">
        <v>250</v>
      </c>
      <c r="E65" s="535">
        <f>'3. Wegingsfactor'!D21</f>
        <v>0.125</v>
      </c>
      <c r="F65" s="533">
        <v>1</v>
      </c>
      <c r="G65" s="533"/>
      <c r="H65" s="533"/>
      <c r="I65" s="213">
        <f>F69</f>
        <v>0</v>
      </c>
      <c r="J65" s="238"/>
      <c r="K65" s="533">
        <v>1</v>
      </c>
      <c r="L65" s="533"/>
      <c r="M65" s="533"/>
      <c r="N65" s="213">
        <f>K69</f>
        <v>0</v>
      </c>
      <c r="O65" s="238"/>
      <c r="P65" s="184" t="e">
        <f>(P66*#REF!)+(#REF!*#REF!)+(P67*#REF!)</f>
        <v>#REF!</v>
      </c>
      <c r="Q65" s="185" t="e">
        <f>(Q66*#REF!)+(#REF!*#REF!)+(Q67*#REF!)</f>
        <v>#REF!</v>
      </c>
      <c r="R65" s="186" t="e">
        <f>(R66*#REF!)+(#REF!*#REF!)+(R67*#REF!)</f>
        <v>#REF!</v>
      </c>
      <c r="S65" s="266"/>
      <c r="T65" s="266"/>
      <c r="U65" s="286"/>
      <c r="V65" s="187"/>
      <c r="W65" s="187"/>
      <c r="X65" s="187"/>
      <c r="Y65" s="187"/>
      <c r="Z65" s="187"/>
    </row>
    <row r="66" spans="1:26" ht="16.5" x14ac:dyDescent="0.45">
      <c r="B66" s="282"/>
      <c r="C66" s="255" t="s">
        <v>72</v>
      </c>
      <c r="D66" s="220" t="s">
        <v>80</v>
      </c>
      <c r="E66" s="535"/>
      <c r="F66" s="209">
        <f>IF(G66=0,0,(G66*I66))</f>
        <v>0</v>
      </c>
      <c r="G66" s="222">
        <f>IF(H66=0,0,(H66*$F$65/$H$69))</f>
        <v>0</v>
      </c>
      <c r="H66" s="223">
        <f>IF(I66=0,0,1)</f>
        <v>0</v>
      </c>
      <c r="I66" s="216">
        <v>0</v>
      </c>
      <c r="J66" s="245"/>
      <c r="K66" s="209">
        <f>IF(L66=0,0,(L66*N66))</f>
        <v>0</v>
      </c>
      <c r="L66" s="222">
        <f>IF(M66=0,0,(M66*$K$65/$M$69))</f>
        <v>0</v>
      </c>
      <c r="M66" s="223">
        <f>IF(N66=0,0,1)</f>
        <v>0</v>
      </c>
      <c r="N66" s="216">
        <v>0</v>
      </c>
      <c r="O66" s="245"/>
      <c r="P66" s="189">
        <v>5</v>
      </c>
      <c r="Q66" s="190">
        <v>2</v>
      </c>
      <c r="R66" s="191">
        <v>5</v>
      </c>
      <c r="S66" s="267"/>
      <c r="T66" s="267"/>
      <c r="U66" s="287"/>
    </row>
    <row r="67" spans="1:26" ht="16.5" x14ac:dyDescent="0.45">
      <c r="B67" s="282"/>
      <c r="C67" s="255" t="s">
        <v>73</v>
      </c>
      <c r="D67" s="220" t="s">
        <v>81</v>
      </c>
      <c r="E67" s="535"/>
      <c r="F67" s="209">
        <f t="shared" ref="F67:F68" si="26">IF(G67=0,0,(G67*I67))</f>
        <v>0</v>
      </c>
      <c r="G67" s="222">
        <f>IF(H67=0,0,(H67*$F$65/$H$69))</f>
        <v>0</v>
      </c>
      <c r="H67" s="223">
        <f t="shared" ref="H67:H68" si="27">IF(I67=0,0,1)</f>
        <v>0</v>
      </c>
      <c r="I67" s="216">
        <v>0</v>
      </c>
      <c r="J67" s="214"/>
      <c r="K67" s="209">
        <f t="shared" ref="K67:K68" si="28">IF(L67=0,0,(L67*N67))</f>
        <v>0</v>
      </c>
      <c r="L67" s="222">
        <f>IF(M67=0,0,(M67*$K$65/$M$69))</f>
        <v>0</v>
      </c>
      <c r="M67" s="223">
        <f t="shared" ref="M67:M68" si="29">IF(N67=0,0,1)</f>
        <v>0</v>
      </c>
      <c r="N67" s="216">
        <v>0</v>
      </c>
      <c r="O67" s="245"/>
      <c r="P67" s="206">
        <v>5</v>
      </c>
      <c r="Q67" s="207">
        <v>2</v>
      </c>
      <c r="R67" s="208">
        <v>1</v>
      </c>
      <c r="S67" s="267"/>
      <c r="T67" s="267"/>
      <c r="U67" s="287"/>
    </row>
    <row r="68" spans="1:26" s="174" customFormat="1" ht="16.5" x14ac:dyDescent="0.25">
      <c r="A68" s="292"/>
      <c r="B68" s="284"/>
      <c r="C68" s="255" t="s">
        <v>74</v>
      </c>
      <c r="D68" s="220" t="s">
        <v>79</v>
      </c>
      <c r="E68" s="535"/>
      <c r="F68" s="209">
        <f t="shared" si="26"/>
        <v>0</v>
      </c>
      <c r="G68" s="222">
        <f>IF(H68=0,0,(H68*$F$65/$H$69))</f>
        <v>0</v>
      </c>
      <c r="H68" s="223">
        <f t="shared" si="27"/>
        <v>0</v>
      </c>
      <c r="I68" s="216">
        <v>0</v>
      </c>
      <c r="J68" s="245"/>
      <c r="K68" s="209">
        <f t="shared" si="28"/>
        <v>0</v>
      </c>
      <c r="L68" s="222">
        <f>IF(M68=0,0,(M68*$K$65/$M$69))</f>
        <v>0</v>
      </c>
      <c r="M68" s="223">
        <f t="shared" si="29"/>
        <v>0</v>
      </c>
      <c r="N68" s="216">
        <v>0</v>
      </c>
      <c r="O68" s="245"/>
      <c r="P68" s="206">
        <v>5</v>
      </c>
      <c r="Q68" s="207">
        <v>2</v>
      </c>
      <c r="R68" s="208">
        <v>1</v>
      </c>
      <c r="S68" s="267"/>
      <c r="T68" s="267"/>
      <c r="U68" s="287"/>
    </row>
    <row r="69" spans="1:26" hidden="1" x14ac:dyDescent="0.45">
      <c r="B69" s="282"/>
      <c r="C69" s="239"/>
      <c r="D69" s="240"/>
      <c r="E69" s="257"/>
      <c r="F69" s="256">
        <f>SUM(F66:F68)</f>
        <v>0</v>
      </c>
      <c r="G69" s="235">
        <f>SUM(G66:G68)</f>
        <v>0</v>
      </c>
      <c r="H69" s="236">
        <f>SUM(H66:H68)</f>
        <v>0</v>
      </c>
      <c r="I69" s="237"/>
      <c r="J69" s="253"/>
      <c r="K69" s="236">
        <f>SUM(K66:K68)</f>
        <v>0</v>
      </c>
      <c r="L69" s="242">
        <f>SUM(L66:L68)</f>
        <v>0</v>
      </c>
      <c r="M69" s="236">
        <f>SUM(M66:M68)</f>
        <v>0</v>
      </c>
      <c r="N69" s="237"/>
      <c r="O69" s="253"/>
      <c r="P69" s="203"/>
      <c r="Q69" s="204"/>
      <c r="R69" s="205"/>
      <c r="S69" s="267"/>
      <c r="T69" s="267"/>
      <c r="U69" s="287"/>
    </row>
    <row r="70" spans="1:26" x14ac:dyDescent="0.45">
      <c r="B70" s="282"/>
      <c r="C70" s="536"/>
      <c r="D70" s="536"/>
      <c r="E70" s="536"/>
      <c r="F70" s="536"/>
      <c r="G70" s="536"/>
      <c r="H70" s="536"/>
      <c r="I70" s="536"/>
      <c r="J70" s="214" t="s">
        <v>246</v>
      </c>
      <c r="K70" s="215"/>
      <c r="L70" s="235"/>
      <c r="M70" s="215"/>
      <c r="N70" s="237"/>
      <c r="O70" s="214" t="s">
        <v>246</v>
      </c>
      <c r="P70" s="203"/>
      <c r="Q70" s="204"/>
      <c r="R70" s="205"/>
      <c r="S70" s="267"/>
      <c r="T70" s="267"/>
      <c r="U70" s="287"/>
    </row>
    <row r="71" spans="1:26" s="174" customFormat="1" ht="15" customHeight="1" thickBot="1" x14ac:dyDescent="0.5">
      <c r="A71" s="292"/>
      <c r="B71" s="284"/>
      <c r="C71" s="538" t="s">
        <v>75</v>
      </c>
      <c r="D71" s="539"/>
      <c r="E71" s="377">
        <f>SUM(E11:E68)</f>
        <v>1</v>
      </c>
      <c r="F71" s="258"/>
      <c r="G71" s="259"/>
      <c r="H71" s="259"/>
      <c r="I71" s="260">
        <f>I11+I19+I26+I34+I41+I50+I57+I65</f>
        <v>0</v>
      </c>
      <c r="J71" s="261"/>
      <c r="K71" s="261"/>
      <c r="L71" s="259"/>
      <c r="M71" s="261"/>
      <c r="N71" s="260">
        <f>N11+N19+N26+N34+N41+N50+N57+N65</f>
        <v>0</v>
      </c>
      <c r="O71" s="261"/>
      <c r="P71" s="210" t="e">
        <f>ROUND((P11*$E$11)+(P19*$E$19)+(P26*$E$26)+(P34*$E$34)+(P41*$E$41)+(P41*$E$41)+(P50*$E$50)+(P57*$E$57)+(P65*$E$65),1)</f>
        <v>#REF!</v>
      </c>
      <c r="Q71" s="211" t="e">
        <f>ROUND((Q11*$E$11)+(Q19*$E$19)+(Q26*$E$26)+(Q34*$E$34)+(Q41*$E$41)+(Q41*$E$41)+(Q50*$E$50)+(Q57*$E$57)+(Q65*$E$65),1)</f>
        <v>#REF!</v>
      </c>
      <c r="R71" s="211" t="e">
        <f>ROUND((R11*$E$11)+(R19*$E$19)+(R26*$E$26)+(R34*$E$34)+(R41*$E$41)+(R41*$E$41)+(R50*$E$50)+(R57*$E$57)+(R65*$E$65),1)</f>
        <v>#REF!</v>
      </c>
      <c r="S71" s="267"/>
      <c r="T71" s="267"/>
      <c r="U71" s="287"/>
    </row>
    <row r="72" spans="1:26" x14ac:dyDescent="0.45">
      <c r="B72" s="282"/>
      <c r="C72" s="537"/>
      <c r="D72" s="537"/>
      <c r="E72" s="537"/>
      <c r="F72" s="537"/>
      <c r="G72" s="537"/>
      <c r="H72" s="537"/>
      <c r="I72" s="537"/>
      <c r="J72" s="537"/>
      <c r="K72" s="537"/>
      <c r="L72" s="537"/>
      <c r="M72" s="537"/>
      <c r="N72" s="537"/>
      <c r="O72" s="537"/>
      <c r="P72" s="269"/>
      <c r="Q72" s="269"/>
      <c r="R72" s="269"/>
      <c r="S72" s="267"/>
      <c r="T72" s="267"/>
      <c r="U72" s="287"/>
    </row>
    <row r="73" spans="1:26" x14ac:dyDescent="0.45">
      <c r="B73" s="282"/>
      <c r="C73" s="537"/>
      <c r="D73" s="537"/>
      <c r="E73" s="537"/>
      <c r="F73" s="537"/>
      <c r="G73" s="537"/>
      <c r="H73" s="537"/>
      <c r="I73" s="537"/>
      <c r="J73" s="537"/>
      <c r="K73" s="537"/>
      <c r="L73" s="537"/>
      <c r="M73" s="537"/>
      <c r="N73" s="537"/>
      <c r="O73" s="537"/>
      <c r="P73" s="269"/>
      <c r="Q73" s="269"/>
      <c r="R73" s="269"/>
      <c r="S73" s="267"/>
      <c r="T73" s="267"/>
      <c r="U73" s="287"/>
    </row>
    <row r="74" spans="1:26" s="89" customFormat="1" ht="20.25" customHeight="1" x14ac:dyDescent="0.45">
      <c r="A74" s="293"/>
      <c r="B74" s="541"/>
      <c r="C74" s="542"/>
      <c r="D74" s="542"/>
      <c r="E74" s="542"/>
      <c r="F74" s="542"/>
      <c r="G74" s="542"/>
      <c r="H74" s="542"/>
      <c r="I74" s="542"/>
      <c r="J74" s="542"/>
      <c r="K74" s="542"/>
      <c r="L74" s="542"/>
      <c r="M74" s="542"/>
      <c r="N74" s="542"/>
      <c r="O74" s="542"/>
      <c r="P74" s="542"/>
      <c r="Q74" s="542"/>
      <c r="R74" s="542"/>
      <c r="S74" s="542"/>
      <c r="T74" s="542"/>
      <c r="U74" s="543"/>
    </row>
    <row r="75" spans="1:26" s="89" customFormat="1" x14ac:dyDescent="0.45">
      <c r="A75" s="293"/>
      <c r="B75" s="270"/>
      <c r="C75" s="105"/>
      <c r="D75" s="104"/>
      <c r="E75" s="104"/>
      <c r="F75" s="104"/>
      <c r="G75" s="104"/>
      <c r="H75" s="104"/>
      <c r="I75" s="103"/>
      <c r="J75" s="114"/>
      <c r="K75" s="114"/>
      <c r="L75" s="114"/>
      <c r="M75" s="114"/>
      <c r="N75" s="114"/>
      <c r="O75" s="114"/>
      <c r="P75" s="114"/>
      <c r="Q75" s="114"/>
      <c r="R75" s="114"/>
      <c r="S75" s="114"/>
      <c r="T75" s="114"/>
      <c r="U75" s="94"/>
    </row>
    <row r="76" spans="1:26" s="89" customFormat="1" x14ac:dyDescent="0.45">
      <c r="A76" s="293"/>
      <c r="B76" s="102"/>
      <c r="C76" s="462" t="s">
        <v>195</v>
      </c>
      <c r="D76" s="462"/>
      <c r="E76" s="462"/>
      <c r="F76" s="104"/>
      <c r="G76" s="104"/>
      <c r="H76" s="104"/>
      <c r="I76" s="104"/>
      <c r="J76" s="114"/>
      <c r="K76" s="114"/>
      <c r="L76" s="114"/>
      <c r="M76" s="114"/>
      <c r="N76" s="114"/>
      <c r="O76" s="114"/>
      <c r="P76" s="114"/>
      <c r="Q76" s="114"/>
      <c r="R76" s="114"/>
      <c r="S76" s="114"/>
      <c r="T76" s="114"/>
      <c r="U76" s="94"/>
    </row>
    <row r="77" spans="1:26" s="89" customFormat="1" x14ac:dyDescent="0.45">
      <c r="A77" s="293"/>
      <c r="B77" s="102"/>
      <c r="C77" s="105"/>
      <c r="D77" s="104"/>
      <c r="E77" s="104"/>
      <c r="F77" s="104"/>
      <c r="G77" s="104"/>
      <c r="H77" s="104"/>
      <c r="I77" s="104"/>
      <c r="J77" s="114"/>
      <c r="K77" s="114"/>
      <c r="L77" s="114"/>
      <c r="M77" s="114"/>
      <c r="N77" s="114"/>
      <c r="O77" s="114"/>
      <c r="P77" s="114"/>
      <c r="Q77" s="114"/>
      <c r="R77" s="114"/>
      <c r="S77" s="114"/>
      <c r="T77" s="114"/>
      <c r="U77" s="94"/>
    </row>
    <row r="78" spans="1:26" s="89" customFormat="1" x14ac:dyDescent="0.45">
      <c r="A78" s="293"/>
      <c r="B78" s="102"/>
      <c r="C78" s="105"/>
      <c r="D78" s="104"/>
      <c r="E78" s="104"/>
      <c r="F78" s="104"/>
      <c r="G78" s="104"/>
      <c r="H78" s="104"/>
      <c r="I78" s="104"/>
      <c r="J78" s="114"/>
      <c r="K78" s="114"/>
      <c r="L78" s="114"/>
      <c r="M78" s="114"/>
      <c r="N78" s="114"/>
      <c r="O78" s="114"/>
      <c r="P78" s="114"/>
      <c r="Q78" s="114"/>
      <c r="R78" s="114"/>
      <c r="S78" s="114"/>
      <c r="T78" s="114"/>
      <c r="U78" s="94"/>
    </row>
    <row r="79" spans="1:26" s="89" customFormat="1" ht="26" x14ac:dyDescent="0.45">
      <c r="A79" s="293"/>
      <c r="B79" s="102"/>
      <c r="C79" s="105"/>
      <c r="D79" s="106"/>
      <c r="E79" s="106"/>
      <c r="F79" s="105"/>
      <c r="G79" s="105"/>
      <c r="H79" s="105"/>
      <c r="I79" s="105"/>
      <c r="J79" s="114"/>
      <c r="K79" s="114"/>
      <c r="L79" s="114"/>
      <c r="M79" s="114"/>
      <c r="N79" s="114"/>
      <c r="O79" s="114"/>
      <c r="P79" s="114"/>
      <c r="Q79" s="114"/>
      <c r="R79" s="114"/>
      <c r="S79" s="114"/>
      <c r="T79" s="114"/>
      <c r="U79" s="94"/>
    </row>
    <row r="80" spans="1:26" s="89" customFormat="1" ht="15.75" customHeight="1" x14ac:dyDescent="0.45">
      <c r="A80" s="293"/>
      <c r="B80" s="107"/>
      <c r="C80" s="90"/>
      <c r="D80" s="149"/>
      <c r="E80" s="212"/>
      <c r="F80" s="108"/>
      <c r="G80" s="130"/>
      <c r="H80" s="108"/>
      <c r="I80" s="108"/>
      <c r="J80" s="131"/>
      <c r="K80" s="108"/>
      <c r="L80" s="108"/>
      <c r="M80" s="108"/>
      <c r="N80" s="108"/>
      <c r="O80" s="271"/>
      <c r="P80" s="108"/>
      <c r="Q80" s="108"/>
      <c r="R80" s="108"/>
      <c r="S80" s="108"/>
      <c r="T80" s="108"/>
      <c r="U80" s="109"/>
    </row>
  </sheetData>
  <sheetProtection password="CA4B" sheet="1" objects="1" scenarios="1" selectLockedCells="1"/>
  <protectedRanges>
    <protectedRange algorithmName="SHA-512" hashValue="bok/QJVmEXunDeAAs2JK1h0MpTWOhu5e+edQL2EvTYFnRKP8bFNipi0aLBQP0OPMmHezbfci/4cDJ+FDy3wJNw==" saltValue="oE1sdbbBIedKjmt/N6KK7Q==" spinCount="100000" sqref="E11 E19 E34 E41 E50 E57 E65 E26 F32 L33 L12:M18 G12:H18 L70 L20:M23 L27:M31 G27:H33 G40:H40 F39:H39 G35:H38 M35:M38 L35:L40 M42:M47 G42:H49 L42:L49 M51:M54 G51:H56 L51:L56 M58:M62 G58:H64 L58:L64 L66:M68 G20:H23 F24:H25 G66:H70" name="Bereik afwegingskader wegingsscore"/>
    <protectedRange algorithmName="SHA-512" hashValue="s7+g6DZ3aMGKkIn2k0YYeLLZMVEvxOICaoKTuKa+UuMbzz6/2eonEkLSM2aUHHnf2iIVPsg0I/NuB0P0h4Z7Vw==" saltValue="mC2mVXcv9oW343eB1d8V1w==" spinCount="100000" sqref="E65 E57 E50 E41 E34 E19 E11 E26 G63:R63 O48 F32 O17 G12:J16 O55 G27:J31 F39:R39 G42:J47 P64:R64 G51:J54 G58:J62 G17:I18 J17 K17:N18 P17:R18 G32:I33 J32 K32:N33 P32:R33 O32 G70:I70 K70:N70 P70:R70 O24 G64:I64 K64:N64 G55:I56 J55 K55:N56 P55:R56 G48:I49 J48 K48:N49 P48:R49 G40:I40 K40:N40 P40:R40 G20:J23 F24:I25 J24 K24:N25 P24:R25 G69:R69 G66:J68 L12:R16 L20:R23 L27:R31 G35:J38 L35:R38 L42:R47 L51:R54 L58:R62 L66:R68" name="Invulvelden voorblad"/>
    <protectedRange sqref="O48 I63:K63 J17 J39 K33 N64 I12:J16 I20:J23 O12:O17 I32:L32 I27:J31 O32 J48 O55 I42:J47 I51:J54 I58:J62 I66:J68 J55 M63:M64 I17:I18 K17:K18 I33 M32:N33 I70 K70 M70:N70 O24 I64 K64 I55:I56 K55:K56 M55:N56 I48:I49 K48:K49 M48:N49 I39:I40 K39:K40 M39:N40 O39 I24:I25 J24 K24:N25 I69:O69 N12:N18 N20:O23 N27:O31 I35:J38 N35:O38 N42:O47 N51:O54 N58:O63 N66:O68" name="Invulvelden afwegingskader"/>
  </protectedRanges>
  <dataConsolidate/>
  <customSheetViews>
    <customSheetView guid="{FA2576B4-5B7A-4BCC-9280-699F4063FE86}" showPageBreaks="1" showGridLines="0" fitToPage="1" printArea="1">
      <pane ySplit="4" topLeftCell="A53" activePane="bottomLeft" state="frozen"/>
      <selection pane="bottomLeft" activeCell="C8" sqref="C8"/>
      <pageMargins left="0.7" right="0.7" top="0.75" bottom="0.75" header="0.3" footer="0.3"/>
      <pageSetup paperSize="8" scale="50" orientation="portrait" r:id="rId1"/>
    </customSheetView>
  </customSheetViews>
  <mergeCells count="40">
    <mergeCell ref="C71:D71"/>
    <mergeCell ref="C10:E10"/>
    <mergeCell ref="C18:I18"/>
    <mergeCell ref="C25:I25"/>
    <mergeCell ref="B74:U74"/>
    <mergeCell ref="F11:H11"/>
    <mergeCell ref="F65:H65"/>
    <mergeCell ref="K50:M50"/>
    <mergeCell ref="K57:M57"/>
    <mergeCell ref="C42:C43"/>
    <mergeCell ref="L10:M10"/>
    <mergeCell ref="K11:M11"/>
    <mergeCell ref="F19:H19"/>
    <mergeCell ref="F26:H26"/>
    <mergeCell ref="F41:H41"/>
    <mergeCell ref="K19:M19"/>
    <mergeCell ref="C76:E76"/>
    <mergeCell ref="C33:I33"/>
    <mergeCell ref="C40:I40"/>
    <mergeCell ref="C49:I49"/>
    <mergeCell ref="C56:I56"/>
    <mergeCell ref="C64:I64"/>
    <mergeCell ref="C70:I70"/>
    <mergeCell ref="C72:O73"/>
    <mergeCell ref="E41:E47"/>
    <mergeCell ref="E65:E68"/>
    <mergeCell ref="E57:E62"/>
    <mergeCell ref="E50:E54"/>
    <mergeCell ref="E34:E38"/>
    <mergeCell ref="K65:M65"/>
    <mergeCell ref="F50:H50"/>
    <mergeCell ref="F57:H57"/>
    <mergeCell ref="K26:M26"/>
    <mergeCell ref="K34:M34"/>
    <mergeCell ref="K41:M41"/>
    <mergeCell ref="G10:H10"/>
    <mergeCell ref="E11:E16"/>
    <mergeCell ref="E19:E23"/>
    <mergeCell ref="E26:E31"/>
    <mergeCell ref="F34:H34"/>
  </mergeCells>
  <conditionalFormatting sqref="J82:K82 M82">
    <cfRule type="iconSet" priority="98">
      <iconSet>
        <cfvo type="percent" val="0"/>
        <cfvo type="num" val="1.67" gte="0"/>
        <cfvo type="num" val="3.33"/>
      </iconSet>
    </cfRule>
  </conditionalFormatting>
  <conditionalFormatting sqref="E71">
    <cfRule type="cellIs" dxfId="19" priority="24" operator="lessThan">
      <formula>1</formula>
    </cfRule>
    <cfRule type="cellIs" dxfId="18" priority="25" operator="greaterThan">
      <formula>1</formula>
    </cfRule>
    <cfRule type="cellIs" dxfId="17" priority="26" operator="lessThan">
      <formula>1</formula>
    </cfRule>
    <cfRule type="containsText" dxfId="16" priority="27" operator="containsText" text="WAAR">
      <formula>NOT(ISERROR(SEARCH("WAAR",E71)))</formula>
    </cfRule>
  </conditionalFormatting>
  <conditionalFormatting sqref="N65 I65 N57 I57 N50 I50 I41 N41 N34 I34 I26 N26 N19 I19 N11 I11">
    <cfRule type="colorScale" priority="4">
      <colorScale>
        <cfvo type="num" val="0"/>
        <cfvo type="num" val="1.5"/>
        <cfvo type="num" val="3"/>
        <color rgb="FFFF0000"/>
        <color rgb="FFFFFF00"/>
        <color rgb="FF00B050"/>
      </colorScale>
    </cfRule>
  </conditionalFormatting>
  <conditionalFormatting sqref="I71 N71">
    <cfRule type="colorScale" priority="1">
      <colorScale>
        <cfvo type="num" val="0"/>
        <cfvo type="percentile" val="12"/>
        <cfvo type="num" val="24"/>
        <color rgb="FFFF0000"/>
        <color rgb="FFFFFF00"/>
        <color rgb="FF62F002"/>
      </colorScale>
    </cfRule>
  </conditionalFormatting>
  <dataValidations xWindow="777" yWindow="414" count="5">
    <dataValidation type="list" allowBlank="1" showInputMessage="1" showErrorMessage="1" sqref="P12:R18 N69:N70 P66:R70 I63 P20:R25 N24:N25 P42:R49 N49 N18 I69 P27:R33 N32:N33 P35:R40 N63:N64 N40 P58:R64 I55 P51:R56 N55:N56 I24" xr:uid="{00000000-0002-0000-0200-000000000000}">
      <formula1>#REF!</formula1>
    </dataValidation>
    <dataValidation type="textLength" allowBlank="1" showInputMessage="1" showErrorMessage="1" errorTitle="maximaal 180 tekens" prompt="vrij invulveld" sqref="O12:O16 J12:J16" xr:uid="{00000000-0002-0000-0200-000001000000}">
      <formula1>0</formula1>
      <formula2>180</formula2>
    </dataValidation>
    <dataValidation type="textLength" allowBlank="1" showInputMessage="1" showErrorMessage="1" error="Let op maximaal 150 tekens!" prompt="vrij invulveld" sqref="J20:J23 O20:O23 J27:J31 O27:O31 O44:O46 J51:J54 O51:O54 O66:O68 J58:J62 O58:O62 J66:J68 O42 J42 J44:J46 O35:O38 J35:J38" xr:uid="{00000000-0002-0000-0200-000002000000}">
      <formula1>0</formula1>
      <formula2>180</formula2>
    </dataValidation>
    <dataValidation allowBlank="1" showInputMessage="1" showErrorMessage="1" promptTitle="€" prompt="Voer hier de kosten in (zie kostenfigurator: gratis aan te vragen bij HEVO)" sqref="J43 O43" xr:uid="{00000000-0002-0000-0200-000003000000}"/>
    <dataValidation type="textLength" errorStyle="warning" showInputMessage="1" showErrorMessage="1" errorTitle="VERPLICHT" error="Vergeet niet in te vullen" promptTitle="Samenvatting bevindingen" prompt="Geef kort een samenvatting over de belangrijkste punten, dit komt in het eindblad terug (max 180 tekens)" sqref="J49 O18 J25 O25 J33 O33 J40 O40 O70 O49 J56 O56 J64 O64 J70 J18" xr:uid="{00000000-0002-0000-0200-000004000000}">
      <formula1>5</formula1>
      <formula2>180</formula2>
    </dataValidation>
  </dataValidations>
  <pageMargins left="0.23622047244094491" right="0.23622047244094491" top="0.74803149606299213" bottom="0.74803149606299213" header="0.31496062992125984" footer="0.31496062992125984"/>
  <pageSetup paperSize="9" scale="37" fitToHeight="0" orientation="portrait" r:id="rId2"/>
  <headerFooter>
    <oddFooter>&amp;L&amp;8&amp;D&amp;C&amp;8Afwegingskader - Versie 1.0&amp;R&amp;8ALL RIGHTS RESEVERD COPYRIGHT</oddFooter>
  </headerFooter>
  <drawing r:id="rId3"/>
  <legacyDrawing r:id="rId4"/>
  <legacyDrawingHF r:id="rId5"/>
  <extLst>
    <ext xmlns:x14="http://schemas.microsoft.com/office/spreadsheetml/2009/9/main" uri="{CCE6A557-97BC-4b89-ADB6-D9C93CAAB3DF}">
      <x14:dataValidations xmlns:xm="http://schemas.microsoft.com/office/excel/2006/main" xWindow="777" yWindow="414" count="39">
        <x14:dataValidation type="list" allowBlank="1" showInputMessage="1" showErrorMessage="1" promptTitle="Voer score in:" prompt="Beoordeel de ontsluiting, bereikbaarheid voor auto’s, fietsen en voetgangers. Tevens de parkeersituatie en mogelijke gevaarlijke situaties. De locatie bepaalt of een scenario hier gunstig of ongunstig op scoort. Dezelfde locatie? Neutraal invullen." xr:uid="{00000000-0002-0000-0200-000005000000}">
          <x14:formula1>
            <xm:f>'Gegevensblad tabellen'!$A$2:$A$5</xm:f>
          </x14:formula1>
          <xm:sqref>N13</xm:sqref>
        </x14:dataValidation>
        <x14:dataValidation type="list" allowBlank="1" showInputMessage="1" showErrorMessage="1" promptTitle="Voer score in:" prompt="Indien er specifieke kenmerken zijn die bijdrage aan de kwaliteit van het onderwijs, leidt dit tot een gunstige waardering. Mogelijke beperkingen (mileucirkels, fijnstof, opslag etc.) leiden tot ongunstige scores. Dezelfde locatie? Neutraal beoordelen.  " xr:uid="{00000000-0002-0000-0200-000006000000}">
          <x14:formula1>
            <xm:f>'Gegevensblad tabellen'!$A$2:$A$5</xm:f>
          </x14:formula1>
          <xm:sqref>I14 N14</xm:sqref>
        </x14:dataValidation>
        <x14:dataValidation type="list" allowBlank="1" showInputMessage="1" showErrorMessage="1" promptTitle="Voer score in:" prompt="Is het mogelijk om het gewenste onderwijs op de locatie in te passen en zijn er eventuele (toekomstige) uitbreidingsmogelijkheden? Er wordt gekeken of een locatie voldoet aan het benodigde ruimtebeslag en functionele inpassingsmogelijkheden kent.  " xr:uid="{00000000-0002-0000-0200-000007000000}">
          <x14:formula1>
            <xm:f>'Gegevensblad tabellen'!$A$2:$A$5</xm:f>
          </x14:formula1>
          <xm:sqref>I12 N12</xm:sqref>
        </x14:dataValidation>
        <x14:dataValidation type="list" allowBlank="1" showInputMessage="1" showErrorMessage="1" promptTitle="Voer score in:" prompt="Beoordeel de ontsluiting, bereikbaarheid voor auto’s, fietsen en voetgangers. Tevens de parkeersituatie en mogelijke gevaarlijke situaties. De locatie bepaalt of een scenario hier gunstig of ongunstig op scoort. Dezelfde locatie? Neutraal invullen." xr:uid="{00000000-0002-0000-0200-000008000000}">
          <x14:formula1>
            <xm:f>'Gegevensblad tabellen'!$A$2:$A$5</xm:f>
          </x14:formula1>
          <xm:sqref>I13</xm:sqref>
        </x14:dataValidation>
        <x14:dataValidation type="list" allowBlank="1" showInputMessage="1" showErrorMessage="1" promptTitle="Voer score in:" prompt="Welke voor- en/of nadelen kent de locatie i.r.t. andere maatschappelijke voorzieningen (supermarkten, winkels, bibliotheken, etc.) in de omgeving. Bij veel voorzieningen gunstig beoordelen. In geval van dezelfde locatie neutraal invullen." xr:uid="{00000000-0002-0000-0200-000009000000}">
          <x14:formula1>
            <xm:f>'Gegevensblad tabellen'!$A$2:$A$5</xm:f>
          </x14:formula1>
          <xm:sqref>I15 N15</xm:sqref>
        </x14:dataValidation>
        <x14:dataValidation type="list" allowBlank="1" showInputMessage="1" showErrorMessage="1" promptTitle="Voer score in:" prompt="In welke mate past de bestaande of beoogde locatie binnen het voedingsgebied? Een locatie aan de rand van een voedingsgebied wordt ongunstig beoordeeld, een locatie centraal binnen het voedingsgebied gunstig. Dezelfde locatie: neutraal invullen (2)" xr:uid="{00000000-0002-0000-0200-00000A000000}">
          <x14:formula1>
            <xm:f>'Gegevensblad tabellen'!$A$2:$A$5</xm:f>
          </x14:formula1>
          <xm:sqref>I16 N16</xm:sqref>
        </x14:dataValidation>
        <x14:dataValidation type="list" showInputMessage="1" showErrorMessage="1" error="Voer uw score in" promptTitle="Voer score in:" prompt="Beoordeel de flexibiliteit van de verschillende ruimten. Zijn deze te gebruiken of aan te passen aan verschillende werkvormen en activiteiten? Een hogere mate van flexibiliteit en aanpasbaarheid wordt gunstiger beoordeeld. " xr:uid="{00000000-0002-0000-0200-00000B000000}">
          <x14:formula1>
            <xm:f>'Gegevensblad tabellen'!$A$2:$A$5</xm:f>
          </x14:formula1>
          <xm:sqref>I20 N20</xm:sqref>
        </x14:dataValidation>
        <x14:dataValidation type="list" showInputMessage="1" showErrorMessage="1" error="Voer uw score in" promptTitle="Voer score in:" prompt="In welke mate kan het onderwijsconcept/de onderwijsvisie worden toegepast? Hoe makkelijk is het om gebouw aan te passen naar een veranderende visie? Is het gebouw makkelijk aanpasbaar of flexibel te maken voor het gewenste onderwijs? " xr:uid="{00000000-0002-0000-0200-00000C000000}">
          <x14:formula1>
            <xm:f>'Gegevensblad tabellen'!$A$2:$A$5</xm:f>
          </x14:formula1>
          <xm:sqref>I21 N21</xm:sqref>
        </x14:dataValidation>
        <x14:dataValidation type="list" showInputMessage="1" showErrorMessage="1" error="Voer uw score in" promptTitle="Voer score in:" prompt="Is de voorgenomen pedagogische samenwerking mogelijk en welke dwarsverbanden kunnen er worden gelegd? In hoeverre is inpassing op de locatie of aanpassing aan het gebouw nodig om de gewenste samenwerking te ondersteunen?" xr:uid="{00000000-0002-0000-0200-00000D000000}">
          <x14:formula1>
            <xm:f>'Gegevensblad tabellen'!$A$2:$A$5</xm:f>
          </x14:formula1>
          <xm:sqref>I22 N22</xm:sqref>
        </x14:dataValidation>
        <x14:dataValidation type="list" showInputMessage="1" showErrorMessage="1" error="Voer uw score in" promptTitle="Voer score in:" prompt="Biedt het gebouw of de locatie de mogelijkheid om de gewenste samenwerkingsvorm te ondersteunen. Bijvoorbeeld campus (meerdere functie op één locatie of intern: “cheek to cheek, face tot face, hand in hand, back to back?" xr:uid="{00000000-0002-0000-0200-00000E000000}">
          <x14:formula1>
            <xm:f>'Gegevensblad tabellen'!$A$2:$A$5</xm:f>
          </x14:formula1>
          <xm:sqref>I23 N23</xm:sqref>
        </x14:dataValidation>
        <x14:dataValidation type="list" showInputMessage="1" showErrorMessage="1" error="Voer uw score in" promptTitle="Voer score in:" prompt="In welke mate is het gebouw toegankelijk (te maken)  voor validen en minder validen personen. Zijn er voldoende faciliteiten te creëren: ”lift, drempelloze doorgangen, brede doorgangen etc.”. Hoge toegankelijkheid wordt gunstiger beoordeeld." xr:uid="{00000000-0002-0000-0200-00000F000000}">
          <x14:formula1>
            <xm:f>'Gegevensblad tabellen'!$A$2:$A$5</xm:f>
          </x14:formula1>
          <xm:sqref>I27 N27</xm:sqref>
        </x14:dataValidation>
        <x14:dataValidation type="list" showInputMessage="1" showErrorMessage="1" error="Voer uw score in" promptTitle="Voer score in:" prompt="In welke mate is het gebouw flexibel en functioneel aanpasbaar? Een goede functionele aanpasbaarheid en flexibiliteit wordt hoger beoordeeld. In geval van nieuwbouw zal dit gunstig zijn." xr:uid="{00000000-0002-0000-0200-000010000000}">
          <x14:formula1>
            <xm:f>'Gegevensblad tabellen'!$A$2:$A$5</xm:f>
          </x14:formula1>
          <xm:sqref>I28 N28</xm:sqref>
        </x14:dataValidation>
        <x14:dataValidation type="list" showInputMessage="1" showErrorMessage="1" error="Voer uw score in" promptTitle="Voer score in:" prompt="Is de gewenste gebouwstructuur mogelijk (constructie, indeling, hoogte,  compactheid)? Sluit de structuur van het bestaande gebouw aan bij de toekomstige behoefte? Of kan bij nieuwbouw de gewenste gebouwstructuur worden gerealiseerd?" xr:uid="{00000000-0002-0000-0200-000011000000}">
          <x14:formula1>
            <xm:f>'Gegevensblad tabellen'!$A$2:$A$5</xm:f>
          </x14:formula1>
          <xm:sqref>I29 N29</xm:sqref>
        </x14:dataValidation>
        <x14:dataValidation type="list" showInputMessage="1" showErrorMessage="1" error="Voer uw score in" promptTitle="Voer score in:" prompt="Is de gewenste technische kwaliteit mogelijk (akoestiek, klimaat, flexibiliteit, etc.)? Is de kwaliteit in geval van in het bestaande gebouw via renovatie te realiseren? In geval van nieuwbouw zal dit gunstig zijn." xr:uid="{00000000-0002-0000-0200-000012000000}">
          <x14:formula1>
            <xm:f>'Gegevensblad tabellen'!$A$2:$A$5</xm:f>
          </x14:formula1>
          <xm:sqref>I30 N30</xm:sqref>
        </x14:dataValidation>
        <x14:dataValidation type="list" showInputMessage="1" showErrorMessage="1" error="Voer uw score in" promptTitle="Voer score in:" prompt="Hoe ervaren personeel, ouders, leerlingen en andere betrokkenen de locatie en/of het gebouw? Het kan te maken hebben met de (monumentale) uitstraling, functie uit het verleden, ligging en interne beleving. Graag onderbouwen." xr:uid="{00000000-0002-0000-0200-000013000000}">
          <x14:formula1>
            <xm:f>'Gegevensblad tabellen'!$A$2:$A$5</xm:f>
          </x14:formula1>
          <xm:sqref>I31 N31</xm:sqref>
        </x14:dataValidation>
        <x14:dataValidation type="list" showInputMessage="1" showErrorMessage="1" error="Voer uw score in" promptTitle="Voer score in:" prompt="In hoeverre draagt onderwijs bij in de sociale cohesie van een wijk of kern? De locatie bepaalt of een scenario hier gunstig of ongunstig op scoort. In geval van dezelfde locatie neutraal invullen." xr:uid="{00000000-0002-0000-0200-000014000000}">
          <x14:formula1>
            <xm:f>'Gegevensblad tabellen'!$A$2:$A$5</xm:f>
          </x14:formula1>
          <xm:sqref>I36 N36</xm:sqref>
        </x14:dataValidation>
        <x14:dataValidation type="list" showInputMessage="1" showErrorMessage="1" error="Voer uw score in" promptTitle="Voer score in:" prompt="Wordt er door de voorgenomen locatie voldoende keuzevrijheid aan onderwijs geboden in de wijk of regio? De locatie bepaalt of een scenario hier gunstig of ongunstig op scoort. In geval van dezelfde locatie neutraal invullen." xr:uid="{00000000-0002-0000-0200-000015000000}">
          <x14:formula1>
            <xm:f>'Gegevensblad tabellen'!$A$2:$A$5</xm:f>
          </x14:formula1>
          <xm:sqref>I37 N37</xm:sqref>
        </x14:dataValidation>
        <x14:dataValidation type="list" showInputMessage="1" showErrorMessage="1" error="Voer uw score in" promptTitle="Voer score in:" prompt="In welke mate sluit het scenario aan bij het principe 'thuis nabij onderwijs'? De wijziging met een hogere bijdrage wordt positiever beoordeeld. De locatie bepaalt of een scenario hier gunstig of ongunstig op scoort. Dezelfde locatie: neutraal invullen." xr:uid="{00000000-0002-0000-0200-000016000000}">
          <x14:formula1>
            <xm:f>'Gegevensblad tabellen'!$A$2:$A$5</xm:f>
          </x14:formula1>
          <xm:sqref>I38 N38</xm:sqref>
        </x14:dataValidation>
        <x14:dataValidation type="list" showInputMessage="1" showErrorMessage="1" error="Voer uw score in" promptTitle="Voer score in:" prompt="In welke mate zijn duurzaamheidsambities te verwezenlijken en kan het bestaand gebouw worden opgewaardeerd naar het gewenste ambitieniveau?  De (on)mogelijkheden in het bestaande gebouw worden beoordeeld.  In geval van nieuwbouw zal dit gunstig zijn." xr:uid="{00000000-0002-0000-0200-000017000000}">
          <x14:formula1>
            <xm:f>'Gegevensblad tabellen'!$A$2:$A$5</xm:f>
          </x14:formula1>
          <xm:sqref>I35 N35</xm:sqref>
        </x14:dataValidation>
        <x14:dataValidation type="list" showInputMessage="1" showErrorMessage="1" error="Voer uw score in" promptTitle="Voer score in:" prompt="Om de scenario’s te vergelijken, dienen de investeringskosten geraamd te worden.  Hierbij kunt u gebruik maken van de kostenconfiguratoren. Indien de kosten dichtbij elkaar liggen : neutraal (2). Grote veschillen: gunstig (3) of ongunstig (1)." xr:uid="{00000000-0002-0000-0200-000018000000}">
          <x14:formula1>
            <xm:f>'Gegevensblad tabellen'!$A$2:$A$5</xm:f>
          </x14:formula1>
          <xm:sqref>N43 I43</xm:sqref>
        </x14:dataValidation>
        <x14:dataValidation type="list" showInputMessage="1" showErrorMessage="1" error="Voer uw score in" promptTitle="Voer score in:" prompt="Locatie gebonden kosten zijn bepalend voor de haalbaarheid. Hoewel deze geen onderdeel uitmaken van de normering, zijn het kosten voor de gemeente. Indien de kosten dichtbij elkaar liggen : neutraal (2). Grote veschillen: gunstig (3) of ongunstig (1). " xr:uid="{00000000-0002-0000-0200-000019000000}">
          <x14:formula1>
            <xm:f>'Gegevensblad tabellen'!$A$2:$A$5</xm:f>
          </x14:formula1>
          <xm:sqref>I44 N44</xm:sqref>
        </x14:dataValidation>
        <x14:dataValidation type="list" showInputMessage="1" showErrorMessage="1" error="Voer uw score in" promptTitle="Voer score in:" prompt="Exploitatiekosten omvatten de kosten voor het gebruik (o.a. energie, schoonmaak en onderhoud). Is het mogelijk om een exploitatievriendelijk gebouw te realiseren? Kan het bestaande gebouw hierop worden aangepast? In geval van nieuwbouw: gunstig." xr:uid="{00000000-0002-0000-0200-00001A000000}">
          <x14:formula1>
            <xm:f>'Gegevensblad tabellen'!$A$2:$A$5</xm:f>
          </x14:formula1>
          <xm:sqref>I45 N45</xm:sqref>
        </x14:dataValidation>
        <x14:dataValidation type="list" showInputMessage="1" showErrorMessage="1" error="Voer uw score in" promptTitle="Voer score in:" prompt="Zijn er extra gemeentelijke kosten cq opbrengsten voor de gemeente? Bijvoorbeeld aankoop grond of herontwikkelingsmogelijkheden?  Zijn deze niet aan de orde dan neutraal (2) beoordelen, bij voordelen gunstig (3) beoordelen, bij nadelen ongunstig (1). " xr:uid="{00000000-0002-0000-0200-00001B000000}">
          <x14:formula1>
            <xm:f>'Gegevensblad tabellen'!$A$2:$A$5</xm:f>
          </x14:formula1>
          <xm:sqref>I46 N46</xm:sqref>
        </x14:dataValidation>
        <x14:dataValidation type="list" showInputMessage="1" showErrorMessage="1" error="Voer uw score in" promptTitle="Voer score in:" prompt="Is tijdelijke huisvesting nodig? Dit brengt extra kosten en organisatorische aandachtspunten met zich mee. Is tijdelijke huisvesting aan de orde dan ongunstig scoren. " xr:uid="{00000000-0002-0000-0200-00001C000000}">
          <x14:formula1>
            <xm:f>'Gegevensblad tabellen'!$A$2:$A$5</xm:f>
          </x14:formula1>
          <xm:sqref>I47 N47</xm:sqref>
        </x14:dataValidation>
        <x14:dataValidation type="list" showInputMessage="1" showErrorMessage="1" error="Voer uw score in" promptTitle="Voer score in:" prompt="Heeft de keuze invloed op de concurrentiepositie? De optie met een hogere invloed wordt gunstiger gewaardeerd. Onderbouw de keuze in de toelichting." xr:uid="{00000000-0002-0000-0200-00001D000000}">
          <x14:formula1>
            <xm:f>'Gegevensblad tabellen'!$A$2:$A$5</xm:f>
          </x14:formula1>
          <xm:sqref>I51 N51</xm:sqref>
        </x14:dataValidation>
        <x14:dataValidation type="list" showInputMessage="1" showErrorMessage="1" error="Voer uw score in" promptTitle="Voer score in:" prompt="In hoeverre is er politiek draagvlak voor deze keuze? De optie met meer politiek draagvlak wordt hoger gewaardeerd.  Onderbouw de keuze in de toelichting. " xr:uid="{00000000-0002-0000-0200-00001E000000}">
          <x14:formula1>
            <xm:f>'Gegevensblad tabellen'!$A$2:$A$5</xm:f>
          </x14:formula1>
          <xm:sqref>I52 N52</xm:sqref>
        </x14:dataValidation>
        <x14:dataValidation type="list" showInputMessage="1" showErrorMessage="1" error="Voer uw score in" promptTitle="Voer score in:" prompt="Past de locatie binnen het (gemeentelijk) spreidings- en onderwijsbeleid? De locatie bepaalt of een scenario hier gunstig of ongunstig op scoort. In geval van dezelfde locatie neutraal (2) invullen. " xr:uid="{00000000-0002-0000-0200-00001F000000}">
          <x14:formula1>
            <xm:f>'Gegevensblad tabellen'!$A$2:$A$5</xm:f>
          </x14:formula1>
          <xm:sqref>I53 N53</xm:sqref>
        </x14:dataValidation>
        <x14:dataValidation type="list" showInputMessage="1" showErrorMessage="1" error="Voer uw score in" promptTitle="Voer score in:" prompt="Is er draagvlak voor dit scenario binnen de organisatie, omwonende, team, ouders, MR, etc? Indien veel voorkeur wordt verwacht voor een bepaald scenario, scoort deze gunstiger." xr:uid="{00000000-0002-0000-0200-000020000000}">
          <x14:formula1>
            <xm:f>'Gegevensblad tabellen'!$A$2:$A$5</xm:f>
          </x14:formula1>
          <xm:sqref>I54 N54</xm:sqref>
        </x14:dataValidation>
        <x14:dataValidation type="list" showInputMessage="1" showErrorMessage="1" error="Voer uw score in" promptTitle="Voer score in:" prompt="In welke mate en op welke manier is een eventuele monumentale status van invloed op de besluitvorming? Wat zijn de mogelijke consequenties? Minder nadelige consequenties worden gunstiger beoordeeld. Indien niet van toepassing (0) invullen. " xr:uid="{00000000-0002-0000-0200-000021000000}">
          <x14:formula1>
            <xm:f>'Gegevensblad tabellen'!$A$2:$A$5</xm:f>
          </x14:formula1>
          <xm:sqref>I58 N58</xm:sqref>
        </x14:dataValidation>
        <x14:dataValidation type="list" showInputMessage="1" showErrorMessage="1" error="Voer uw score in" promptTitle="Voer score in:" prompt="In welke mate moeten er procedures gevolgd worden die beperkend kunnen werken? Passen de plannen binnen het vingerende bestemmingsplan? Kunnen er bezwaren worden verwacht?  " xr:uid="{00000000-0002-0000-0200-000022000000}">
          <x14:formula1>
            <xm:f>'Gegevensblad tabellen'!$A$2:$A$5</xm:f>
          </x14:formula1>
          <xm:sqref>I59 N59</xm:sqref>
        </x14:dataValidation>
        <x14:dataValidation type="list" showInputMessage="1" showErrorMessage="1" error="Voer uw score in" promptTitle="Voer score in:" prompt="Hoe is het eigendom vastgesteld? Zijn er erfdienstbaarheden benoemd? Zijn er contractuele afspraken met partners of andere stakeholders waar rekening mee moet worden gehouden?" xr:uid="{00000000-0002-0000-0200-000023000000}">
          <x14:formula1>
            <xm:f>'Gegevensblad tabellen'!$A$2:$A$5</xm:f>
          </x14:formula1>
          <xm:sqref>I60 N60</xm:sqref>
        </x14:dataValidation>
        <x14:dataValidation type="list" showInputMessage="1" showErrorMessage="1" error="Voer uw score in" promptTitle="Voer score in:" prompt="In hoeverre zijn er doordecentralisatie afspraken gemaakt? En in hoeverre  spelen die een rol in de afweging? Graag onderbouwen in de toelichting. Indien niet van toepassing (0) invullen." xr:uid="{00000000-0002-0000-0200-000024000000}">
          <x14:formula1>
            <xm:f>'Gegevensblad tabellen'!$A$2:$A$5</xm:f>
          </x14:formula1>
          <xm:sqref>I61 N61</xm:sqref>
        </x14:dataValidation>
        <x14:dataValidation type="list" showInputMessage="1" showErrorMessage="1" error="Voer uw score in" promptTitle="Voer score in:" prompt="Biedt de verordening van de gemeente voldoende ruimte om de plannen door te laten gaan? Wordt er voldaan aan de afstand criteria?" xr:uid="{00000000-0002-0000-0200-000025000000}">
          <x14:formula1>
            <xm:f>'Gegevensblad tabellen'!$A$2:$A$5</xm:f>
          </x14:formula1>
          <xm:sqref>I62 N62</xm:sqref>
        </x14:dataValidation>
        <x14:dataValidation type="list" showInputMessage="1" showErrorMessage="1" error="Voer uw score in" promptTitle="Voer score in:" prompt="Zijn er zaken die van invloed zijn op de gewenste planning. Geef aan of renovatie of nieuwbouw gunstig of ongunstig scoren. Indien geen verschillen zijn, neutraal (2) invullen." xr:uid="{00000000-0002-0000-0200-000026000000}">
          <x14:formula1>
            <xm:f>'Gegevensblad tabellen'!$A$2:$A$5</xm:f>
          </x14:formula1>
          <xm:sqref>I66 N66</xm:sqref>
        </x14:dataValidation>
        <x14:dataValidation type="list" showInputMessage="1" showErrorMessage="1" error="Voer uw score in" promptTitle="Voer score in:" prompt="Is er sprake van milieu- en/of (bodem)verontreiniging(en) op de beoogde locaties? " xr:uid="{00000000-0002-0000-0200-000027000000}">
          <x14:formula1>
            <xm:f>'Gegevensblad tabellen'!$A$2:$A$5</xm:f>
          </x14:formula1>
          <xm:sqref>I67</xm:sqref>
        </x14:dataValidation>
        <x14:dataValidation type="list" showInputMessage="1" showErrorMessage="1" error="Voer uw score in" promptTitle="Voer score in:" prompt="Zijn er specifieke projectrisico's te benoemen waar rekening mee gehouden dient te worden en zijn niet benoemd in de voorgaande opsomming. Graag onderbouwen." xr:uid="{00000000-0002-0000-0200-000028000000}">
          <x14:formula1>
            <xm:f>'Gegevensblad tabellen'!$A$2:$A$5</xm:f>
          </x14:formula1>
          <xm:sqref>I68 N68</xm:sqref>
        </x14:dataValidation>
        <x14:dataValidation type="list" showInputMessage="1" showErrorMessage="1" error="Voer uw score in" promptTitle="Voer score in:" prompt="Vergelijk de scenario's m.b.t. investeringskosten. Hierbij kunt u gebruik maken van de kostenconfigurator renovatie. Indien de kosten dichtbij elkaar liggen: neutraal (2). Grote veschillen: gunstig (3) of ongunstig (1)." xr:uid="{00000000-0002-0000-0200-000029000000}">
          <x14:formula1>
            <xm:f>'Gegevensblad tabellen'!$A$2:$A$5</xm:f>
          </x14:formula1>
          <xm:sqref>I42</xm:sqref>
        </x14:dataValidation>
        <x14:dataValidation type="list" showInputMessage="1" showErrorMessage="1" error="Voer uw score in" promptTitle="Voer score in:" prompt="Vergelijk de scenario's m.b.t. investeringskosten. Hierbij kunt u kiezen voor de gemeentelijke vergoeding of gebruik maken van de kostenconfigurator. Indien de kosten dichtbij elkaar liggen: neutraal (2). Grote veschillen: gunstig (3) of ongunstig (1)." xr:uid="{00000000-0002-0000-0200-00002A000000}">
          <x14:formula1>
            <xm:f>'Gegevensblad tabellen'!$A$2:$A$5</xm:f>
          </x14:formula1>
          <xm:sqref>N42</xm:sqref>
        </x14:dataValidation>
        <x14:dataValidation type="list" showInputMessage="1" showErrorMessage="1" error="Voer uw score in" promptTitle="Voer score in:" prompt="Is er sprake van milieu- en/of (bodem) verontreiniging(en) op de beoogde locaties? " xr:uid="{00000000-0002-0000-0200-00002B000000}">
          <x14:formula1>
            <xm:f>'Gegevensblad tabellen'!$A$2:$A$5</xm:f>
          </x14:formula1>
          <xm:sqref>N67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theme="7"/>
    <pageSetUpPr autoPageBreaks="0" fitToPage="1"/>
  </sheetPr>
  <dimension ref="A2:AK29"/>
  <sheetViews>
    <sheetView showGridLines="0" zoomScale="85" zoomScaleNormal="85" workbookViewId="0">
      <selection activeCell="E18" sqref="E18:J18"/>
    </sheetView>
  </sheetViews>
  <sheetFormatPr defaultColWidth="9.1796875" defaultRowHeight="16" x14ac:dyDescent="0.45"/>
  <cols>
    <col min="1" max="1" width="3.7265625" style="88" customWidth="1"/>
    <col min="2" max="2" width="4.7265625" style="88" customWidth="1"/>
    <col min="3" max="3" width="41.54296875" style="88" customWidth="1"/>
    <col min="4" max="4" width="11.54296875" style="88" bestFit="1" customWidth="1"/>
    <col min="5" max="5" width="9.1796875" style="88"/>
    <col min="6" max="6" width="18.1796875" style="88" customWidth="1"/>
    <col min="7" max="7" width="50.7265625" style="88" customWidth="1"/>
    <col min="8" max="9" width="9.1796875" style="88"/>
    <col min="10" max="10" width="15.453125" style="88" customWidth="1"/>
    <col min="11" max="16384" width="9.1796875" style="88"/>
  </cols>
  <sheetData>
    <row r="2" spans="2:37" ht="20.149999999999999" customHeight="1" x14ac:dyDescent="0.45">
      <c r="B2" s="309"/>
      <c r="C2" s="310" t="s">
        <v>148</v>
      </c>
      <c r="D2" s="311"/>
      <c r="E2" s="311"/>
      <c r="F2" s="312"/>
      <c r="G2" s="89"/>
    </row>
    <row r="3" spans="2:37" ht="20.149999999999999" customHeight="1" x14ac:dyDescent="0.45">
      <c r="B3" s="313"/>
      <c r="C3" s="546" t="s">
        <v>235</v>
      </c>
      <c r="D3" s="546"/>
      <c r="E3" s="546"/>
      <c r="F3" s="330"/>
      <c r="G3" s="89"/>
    </row>
    <row r="4" spans="2:37" ht="109.5" customHeight="1" x14ac:dyDescent="0.45">
      <c r="B4" s="313"/>
      <c r="C4" s="546"/>
      <c r="D4" s="546"/>
      <c r="E4" s="546"/>
      <c r="F4" s="314"/>
      <c r="G4" s="89"/>
    </row>
    <row r="5" spans="2:37" ht="14.25" customHeight="1" x14ac:dyDescent="0.45">
      <c r="B5" s="315"/>
      <c r="C5" s="316"/>
      <c r="D5" s="316"/>
      <c r="E5" s="316"/>
      <c r="F5" s="317"/>
      <c r="G5" s="89"/>
    </row>
    <row r="6" spans="2:37" x14ac:dyDescent="0.45">
      <c r="B6" s="318"/>
      <c r="C6" s="319"/>
      <c r="D6" s="319"/>
      <c r="E6" s="319"/>
      <c r="F6" s="320"/>
      <c r="G6" s="89"/>
    </row>
    <row r="8" spans="2:37" s="175" customFormat="1" x14ac:dyDescent="0.45">
      <c r="G8" s="174"/>
      <c r="I8" s="176"/>
      <c r="J8" s="176"/>
      <c r="K8" s="177"/>
      <c r="L8" s="178"/>
      <c r="M8" s="178"/>
      <c r="N8" s="178"/>
      <c r="O8" s="178"/>
      <c r="P8" s="178"/>
      <c r="Q8" s="178"/>
      <c r="R8" s="178"/>
      <c r="S8" s="176"/>
      <c r="T8" s="179"/>
      <c r="U8" s="179"/>
      <c r="V8" s="178"/>
      <c r="W8" s="179"/>
      <c r="X8" s="176"/>
      <c r="Y8" s="179"/>
      <c r="Z8" s="176"/>
      <c r="AA8" s="176"/>
      <c r="AB8" s="176"/>
      <c r="AC8" s="174"/>
      <c r="AD8" s="174"/>
      <c r="AE8" s="174"/>
      <c r="AF8" s="174"/>
      <c r="AG8" s="174"/>
      <c r="AH8" s="174"/>
      <c r="AI8" s="174"/>
      <c r="AJ8" s="174"/>
      <c r="AK8" s="174"/>
    </row>
    <row r="9" spans="2:37" s="175" customFormat="1" x14ac:dyDescent="0.45">
      <c r="G9" s="174"/>
      <c r="I9" s="176"/>
      <c r="J9" s="176"/>
      <c r="K9" s="177"/>
      <c r="L9" s="178"/>
      <c r="M9" s="178"/>
      <c r="N9" s="178"/>
      <c r="O9" s="178"/>
      <c r="P9" s="178"/>
      <c r="Q9" s="178"/>
      <c r="R9" s="178"/>
      <c r="S9" s="176"/>
      <c r="T9" s="179"/>
      <c r="U9" s="179"/>
      <c r="V9" s="178"/>
      <c r="W9" s="179"/>
      <c r="X9" s="176"/>
      <c r="Y9" s="179"/>
      <c r="Z9" s="176"/>
      <c r="AA9" s="176"/>
      <c r="AB9" s="176"/>
      <c r="AC9" s="174"/>
      <c r="AD9" s="174"/>
      <c r="AE9" s="174"/>
      <c r="AF9" s="174"/>
      <c r="AG9" s="174"/>
      <c r="AH9" s="174"/>
      <c r="AI9" s="174"/>
      <c r="AJ9" s="174"/>
      <c r="AK9" s="174"/>
    </row>
    <row r="10" spans="2:37" s="175" customFormat="1" x14ac:dyDescent="0.45">
      <c r="B10" s="321"/>
      <c r="C10" s="321"/>
      <c r="D10" s="321"/>
      <c r="E10" s="321"/>
      <c r="F10" s="321"/>
      <c r="G10" s="322"/>
      <c r="H10" s="321"/>
      <c r="I10" s="323"/>
      <c r="J10" s="323"/>
      <c r="K10" s="177"/>
      <c r="L10" s="178"/>
      <c r="M10" s="178"/>
      <c r="N10" s="178"/>
      <c r="O10" s="178"/>
      <c r="P10" s="178"/>
      <c r="Q10" s="178"/>
      <c r="R10" s="178"/>
      <c r="S10" s="176"/>
      <c r="T10" s="179"/>
      <c r="U10" s="179"/>
      <c r="V10" s="178"/>
      <c r="W10" s="179"/>
      <c r="X10" s="176"/>
      <c r="Y10" s="179"/>
      <c r="Z10" s="176"/>
      <c r="AA10" s="176"/>
      <c r="AB10" s="176"/>
      <c r="AC10" s="174"/>
      <c r="AD10" s="174"/>
      <c r="AE10" s="174"/>
      <c r="AF10" s="174"/>
      <c r="AG10" s="174"/>
      <c r="AH10" s="174"/>
      <c r="AI10" s="174"/>
      <c r="AJ10" s="174"/>
      <c r="AK10" s="174"/>
    </row>
    <row r="11" spans="2:37" s="175" customFormat="1" x14ac:dyDescent="0.45">
      <c r="B11" s="262"/>
      <c r="C11" s="336"/>
      <c r="D11" s="336"/>
      <c r="E11" s="336"/>
      <c r="F11" s="336"/>
      <c r="G11" s="263"/>
      <c r="H11" s="336"/>
      <c r="I11" s="337"/>
      <c r="J11" s="338"/>
      <c r="K11" s="177"/>
      <c r="L11" s="178"/>
      <c r="M11" s="178"/>
      <c r="N11" s="178"/>
      <c r="O11" s="178"/>
      <c r="P11" s="178"/>
      <c r="Q11" s="178"/>
      <c r="R11" s="178"/>
      <c r="S11" s="176"/>
      <c r="T11" s="179"/>
      <c r="U11" s="179"/>
      <c r="V11" s="178"/>
      <c r="W11" s="179"/>
      <c r="X11" s="176"/>
      <c r="Y11" s="179"/>
      <c r="Z11" s="176"/>
      <c r="AA11" s="176"/>
      <c r="AB11" s="176"/>
      <c r="AC11" s="174"/>
      <c r="AD11" s="174"/>
      <c r="AE11" s="174"/>
      <c r="AF11" s="174"/>
      <c r="AG11" s="174"/>
      <c r="AH11" s="174"/>
      <c r="AI11" s="174"/>
      <c r="AJ11" s="174"/>
      <c r="AK11" s="174"/>
    </row>
    <row r="12" spans="2:37" s="183" customFormat="1" ht="25" hidden="1" customHeight="1" x14ac:dyDescent="0.25">
      <c r="B12" s="556" t="s">
        <v>123</v>
      </c>
      <c r="C12" s="557"/>
      <c r="D12" s="557"/>
      <c r="E12" s="557"/>
      <c r="F12" s="557"/>
      <c r="G12" s="557"/>
      <c r="H12" s="557"/>
      <c r="I12" s="557"/>
      <c r="J12" s="558"/>
    </row>
    <row r="13" spans="2:37" s="183" customFormat="1" ht="25" customHeight="1" x14ac:dyDescent="0.25">
      <c r="B13" s="554" t="s">
        <v>141</v>
      </c>
      <c r="C13" s="555"/>
      <c r="D13" s="324"/>
      <c r="E13" s="559" t="s">
        <v>21</v>
      </c>
      <c r="F13" s="559"/>
      <c r="G13" s="559"/>
      <c r="H13" s="559"/>
      <c r="I13" s="559"/>
      <c r="J13" s="560"/>
    </row>
    <row r="14" spans="2:37" s="183" customFormat="1" ht="50.15" customHeight="1" x14ac:dyDescent="0.25">
      <c r="B14" s="339">
        <v>1</v>
      </c>
      <c r="C14" s="325" t="s">
        <v>76</v>
      </c>
      <c r="D14" s="326">
        <v>0.125</v>
      </c>
      <c r="E14" s="549"/>
      <c r="F14" s="550"/>
      <c r="G14" s="550"/>
      <c r="H14" s="550"/>
      <c r="I14" s="550"/>
      <c r="J14" s="551"/>
    </row>
    <row r="15" spans="2:37" s="183" customFormat="1" ht="50.15" customHeight="1" x14ac:dyDescent="0.25">
      <c r="B15" s="339">
        <v>2</v>
      </c>
      <c r="C15" s="325" t="s">
        <v>77</v>
      </c>
      <c r="D15" s="326">
        <v>0.125</v>
      </c>
      <c r="E15" s="549"/>
      <c r="F15" s="550"/>
      <c r="G15" s="550"/>
      <c r="H15" s="550"/>
      <c r="I15" s="550"/>
      <c r="J15" s="551"/>
    </row>
    <row r="16" spans="2:37" s="183" customFormat="1" ht="50.15" customHeight="1" x14ac:dyDescent="0.25">
      <c r="B16" s="339">
        <v>3</v>
      </c>
      <c r="C16" s="325" t="s">
        <v>37</v>
      </c>
      <c r="D16" s="326">
        <v>0.125</v>
      </c>
      <c r="E16" s="549"/>
      <c r="F16" s="550"/>
      <c r="G16" s="550"/>
      <c r="H16" s="550"/>
      <c r="I16" s="550"/>
      <c r="J16" s="551"/>
    </row>
    <row r="17" spans="1:22" s="183" customFormat="1" ht="50.15" customHeight="1" x14ac:dyDescent="0.25">
      <c r="B17" s="339">
        <v>4</v>
      </c>
      <c r="C17" s="325" t="s">
        <v>43</v>
      </c>
      <c r="D17" s="326">
        <v>0.125</v>
      </c>
      <c r="E17" s="549"/>
      <c r="F17" s="550"/>
      <c r="G17" s="550"/>
      <c r="H17" s="550"/>
      <c r="I17" s="550"/>
      <c r="J17" s="551"/>
    </row>
    <row r="18" spans="1:22" s="183" customFormat="1" ht="50.15" customHeight="1" x14ac:dyDescent="0.25">
      <c r="B18" s="339">
        <v>5</v>
      </c>
      <c r="C18" s="325" t="s">
        <v>48</v>
      </c>
      <c r="D18" s="326">
        <v>0.125</v>
      </c>
      <c r="E18" s="549"/>
      <c r="F18" s="550"/>
      <c r="G18" s="550"/>
      <c r="H18" s="550"/>
      <c r="I18" s="550"/>
      <c r="J18" s="551"/>
    </row>
    <row r="19" spans="1:22" s="183" customFormat="1" ht="50.15" customHeight="1" x14ac:dyDescent="0.25">
      <c r="B19" s="339">
        <v>6</v>
      </c>
      <c r="C19" s="325" t="s">
        <v>55</v>
      </c>
      <c r="D19" s="326">
        <v>0.125</v>
      </c>
      <c r="E19" s="549"/>
      <c r="F19" s="550"/>
      <c r="G19" s="550"/>
      <c r="H19" s="550"/>
      <c r="I19" s="550"/>
      <c r="J19" s="551"/>
    </row>
    <row r="20" spans="1:22" s="183" customFormat="1" ht="50.15" customHeight="1" x14ac:dyDescent="0.25">
      <c r="B20" s="339">
        <v>7</v>
      </c>
      <c r="C20" s="325" t="s">
        <v>62</v>
      </c>
      <c r="D20" s="326">
        <v>0.125</v>
      </c>
      <c r="E20" s="549"/>
      <c r="F20" s="550"/>
      <c r="G20" s="550"/>
      <c r="H20" s="550"/>
      <c r="I20" s="550"/>
      <c r="J20" s="551"/>
    </row>
    <row r="21" spans="1:22" s="183" customFormat="1" ht="50.15" customHeight="1" x14ac:dyDescent="0.25">
      <c r="B21" s="339">
        <v>8</v>
      </c>
      <c r="C21" s="325" t="s">
        <v>250</v>
      </c>
      <c r="D21" s="326">
        <v>0.125</v>
      </c>
      <c r="E21" s="549"/>
      <c r="F21" s="550"/>
      <c r="G21" s="550"/>
      <c r="H21" s="550"/>
      <c r="I21" s="550"/>
      <c r="J21" s="551"/>
    </row>
    <row r="22" spans="1:22" s="183" customFormat="1" ht="25" customHeight="1" x14ac:dyDescent="0.25">
      <c r="B22" s="340"/>
      <c r="C22" s="327" t="s">
        <v>75</v>
      </c>
      <c r="D22" s="328">
        <f>SUM(D14:D21)</f>
        <v>1</v>
      </c>
      <c r="E22" s="552"/>
      <c r="F22" s="552"/>
      <c r="G22" s="552"/>
      <c r="H22" s="552"/>
      <c r="I22" s="552"/>
      <c r="J22" s="553"/>
      <c r="U22" s="264"/>
      <c r="V22" s="264"/>
    </row>
    <row r="23" spans="1:22" x14ac:dyDescent="0.45">
      <c r="B23" s="341"/>
      <c r="C23" s="329"/>
      <c r="D23" s="329"/>
      <c r="E23" s="329"/>
      <c r="F23" s="329"/>
      <c r="G23" s="329"/>
      <c r="H23" s="329"/>
      <c r="I23" s="329"/>
      <c r="J23" s="342"/>
      <c r="U23" s="105"/>
      <c r="V23" s="105"/>
    </row>
    <row r="24" spans="1:22" x14ac:dyDescent="0.45">
      <c r="B24" s="333"/>
      <c r="C24" s="334"/>
      <c r="D24" s="334"/>
      <c r="E24" s="334"/>
      <c r="F24" s="334"/>
      <c r="G24" s="334"/>
      <c r="H24" s="334"/>
      <c r="I24" s="334"/>
      <c r="J24" s="335"/>
      <c r="U24" s="105"/>
      <c r="V24" s="105"/>
    </row>
    <row r="25" spans="1:22" s="89" customFormat="1" x14ac:dyDescent="0.45">
      <c r="A25" s="293"/>
      <c r="B25" s="102"/>
      <c r="C25" s="105"/>
      <c r="D25" s="104"/>
      <c r="E25" s="104"/>
      <c r="F25" s="104"/>
      <c r="G25" s="104"/>
      <c r="H25" s="104"/>
      <c r="I25" s="104"/>
      <c r="J25" s="94"/>
      <c r="K25" s="114"/>
      <c r="L25" s="114"/>
      <c r="M25" s="114"/>
      <c r="N25" s="114"/>
      <c r="O25" s="114"/>
      <c r="P25" s="114"/>
      <c r="Q25" s="114"/>
      <c r="R25" s="114"/>
      <c r="S25" s="114"/>
      <c r="T25" s="114"/>
      <c r="U25" s="114"/>
      <c r="V25" s="114"/>
    </row>
    <row r="26" spans="1:22" s="89" customFormat="1" x14ac:dyDescent="0.45">
      <c r="A26" s="293"/>
      <c r="B26" s="102"/>
      <c r="C26" s="462" t="s">
        <v>194</v>
      </c>
      <c r="D26" s="462"/>
      <c r="E26" s="462"/>
      <c r="F26" s="104"/>
      <c r="G26" s="104"/>
      <c r="H26" s="104"/>
      <c r="I26" s="104"/>
      <c r="J26" s="94"/>
      <c r="K26" s="114"/>
      <c r="L26" s="114"/>
      <c r="M26" s="114"/>
      <c r="N26" s="114"/>
      <c r="O26" s="114"/>
      <c r="P26" s="114"/>
      <c r="Q26" s="114"/>
      <c r="R26" s="114"/>
      <c r="S26" s="114"/>
      <c r="T26" s="114"/>
      <c r="U26" s="114"/>
      <c r="V26" s="114"/>
    </row>
    <row r="27" spans="1:22" s="89" customFormat="1" x14ac:dyDescent="0.45">
      <c r="A27" s="293"/>
      <c r="B27" s="102"/>
      <c r="F27" s="104"/>
      <c r="G27" s="104"/>
      <c r="H27" s="104"/>
      <c r="I27" s="104"/>
      <c r="J27" s="94"/>
      <c r="K27" s="114"/>
      <c r="L27" s="114"/>
      <c r="M27" s="114"/>
      <c r="N27" s="114"/>
      <c r="O27" s="114"/>
      <c r="P27" s="114"/>
      <c r="Q27" s="114"/>
      <c r="R27" s="114"/>
      <c r="S27" s="114"/>
      <c r="T27" s="114"/>
      <c r="U27" s="114"/>
      <c r="V27" s="114"/>
    </row>
    <row r="28" spans="1:22" s="89" customFormat="1" x14ac:dyDescent="0.45">
      <c r="A28" s="293"/>
      <c r="B28" s="102"/>
      <c r="C28" s="105"/>
      <c r="D28" s="104"/>
      <c r="E28" s="104"/>
      <c r="F28" s="104"/>
      <c r="G28" s="104"/>
      <c r="H28" s="104"/>
      <c r="I28" s="104"/>
      <c r="J28" s="94"/>
      <c r="K28" s="114"/>
      <c r="L28" s="114"/>
      <c r="M28" s="114"/>
      <c r="N28" s="114"/>
      <c r="O28" s="114"/>
      <c r="P28" s="114"/>
      <c r="Q28" s="114"/>
      <c r="R28" s="114"/>
      <c r="S28" s="114"/>
      <c r="T28" s="114"/>
      <c r="U28" s="114"/>
      <c r="V28" s="114"/>
    </row>
    <row r="29" spans="1:22" s="89" customFormat="1" ht="29.25" customHeight="1" x14ac:dyDescent="0.45">
      <c r="A29" s="293"/>
      <c r="B29" s="107"/>
      <c r="C29" s="90"/>
      <c r="D29" s="343"/>
      <c r="E29" s="343"/>
      <c r="F29" s="331"/>
      <c r="G29" s="332"/>
      <c r="H29" s="547"/>
      <c r="I29" s="547"/>
      <c r="J29" s="548"/>
      <c r="K29" s="114"/>
      <c r="L29" s="114"/>
      <c r="M29" s="114"/>
      <c r="N29" s="114"/>
      <c r="O29" s="114"/>
      <c r="P29" s="114"/>
      <c r="Q29" s="114"/>
      <c r="R29" s="114"/>
      <c r="S29" s="114"/>
      <c r="T29" s="114"/>
      <c r="U29" s="114"/>
      <c r="V29" s="114"/>
    </row>
  </sheetData>
  <sheetProtection password="C98A" sheet="1" objects="1" scenarios="1" selectLockedCells="1" selectUnlockedCells="1"/>
  <dataConsolidate/>
  <customSheetViews>
    <customSheetView guid="{FA2576B4-5B7A-4BCC-9280-699F4063FE86}" showGridLines="0" fitToPage="1" printArea="1" topLeftCell="A13">
      <selection activeCell="C1" sqref="C1"/>
      <pageMargins left="0.7" right="0.7" top="0.75" bottom="0.75" header="0.3" footer="0.3"/>
      <pageSetup paperSize="9" scale="55" orientation="portrait" r:id="rId1"/>
    </customSheetView>
  </customSheetViews>
  <mergeCells count="15">
    <mergeCell ref="C26:E26"/>
    <mergeCell ref="C3:E4"/>
    <mergeCell ref="H29:J29"/>
    <mergeCell ref="E16:J16"/>
    <mergeCell ref="E22:J22"/>
    <mergeCell ref="B13:C13"/>
    <mergeCell ref="E17:J17"/>
    <mergeCell ref="E18:J18"/>
    <mergeCell ref="E19:J19"/>
    <mergeCell ref="E20:J20"/>
    <mergeCell ref="E21:J21"/>
    <mergeCell ref="B12:J12"/>
    <mergeCell ref="E13:J13"/>
    <mergeCell ref="E14:J14"/>
    <mergeCell ref="E15:J15"/>
  </mergeCells>
  <conditionalFormatting sqref="D22">
    <cfRule type="cellIs" dxfId="15" priority="1" operator="greaterThan">
      <formula>1</formula>
    </cfRule>
    <cfRule type="cellIs" dxfId="14" priority="2" operator="lessThan">
      <formula>1</formula>
    </cfRule>
    <cfRule type="cellIs" dxfId="13" priority="3" operator="lessThan">
      <formula>1</formula>
    </cfRule>
  </conditionalFormatting>
  <dataValidations count="2">
    <dataValidation errorStyle="information" allowBlank="1" showInputMessage="1" showErrorMessage="1" prompt="Leg uit indien u afwijkt van de standaard keuze" sqref="E13:J13" xr:uid="{00000000-0002-0000-0300-000000000000}"/>
    <dataValidation type="textLength" allowBlank="1" showInputMessage="1" showErrorMessage="1" prompt="Leg uit indien u afwijkt van de standaard keuze (max 250 tekens)" sqref="E14:J21" xr:uid="{00000000-0002-0000-0300-000001000000}">
      <formula1>0</formula1>
      <formula2>250</formula2>
    </dataValidation>
  </dataValidations>
  <pageMargins left="0.23622047244094491" right="0.23622047244094491" top="0.74803149606299213" bottom="0.74803149606299213" header="0.31496062992125984" footer="0.31496062992125984"/>
  <pageSetup paperSize="9" scale="58" orientation="portrait" r:id="rId2"/>
  <headerFooter>
    <oddFooter>&amp;L&amp;8&amp;D&amp;C&amp;8Afwegingskader - Versie 1.0&amp;R&amp;8ALL RIGHTS RESEVERD COPYRIGHT</oddFooter>
  </headerFooter>
  <drawing r:id="rId3"/>
  <extLst>
    <ext xmlns:x14="http://schemas.microsoft.com/office/spreadsheetml/2009/9/main" uri="{78C0D931-6437-407d-A8EE-F0AAD7539E65}">
      <x14:conditionalFormattings>
        <x14:conditionalFormatting xmlns:xm="http://schemas.microsoft.com/office/excel/2006/main">
          <x14:cfRule type="containsText" priority="144" operator="containsText" text="WAAR" id="{2D3FF810-3352-4C37-A600-510DE273EF13}">
            <xm:f>NOT(ISERROR(SEARCH("WAAR",'1. Voorblad'!#REF!)))</xm:f>
            <x14:dxf>
              <fill>
                <patternFill>
                  <bgColor rgb="FFC00000"/>
                </patternFill>
              </fill>
            </x14:dxf>
          </x14:cfRule>
          <xm:sqref>D22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Leg in de toelichting uit indien u afwijkt van de standaard keuze." xr:uid="{00000000-0002-0000-0300-000002000000}">
          <x14:formula1>
            <xm:f>'Gegevensblad tabellen'!$L$2:$L$7</xm:f>
          </x14:formula1>
          <xm:sqref>D14:D21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8"/>
  <dimension ref="A5:E66"/>
  <sheetViews>
    <sheetView showGridLines="0" workbookViewId="0">
      <selection activeCell="C73" sqref="C73"/>
    </sheetView>
  </sheetViews>
  <sheetFormatPr defaultRowHeight="12.5" x14ac:dyDescent="0.25"/>
  <cols>
    <col min="1" max="1" width="2" style="22" customWidth="1"/>
    <col min="2" max="2" width="4.7265625" style="23" bestFit="1" customWidth="1"/>
    <col min="3" max="3" width="89.26953125" style="22" customWidth="1"/>
    <col min="4" max="4" width="6.26953125" style="24" bestFit="1" customWidth="1"/>
    <col min="5" max="5" width="87.7265625" style="25" customWidth="1"/>
  </cols>
  <sheetData>
    <row r="5" spans="1:5" x14ac:dyDescent="0.25">
      <c r="B5" s="31"/>
      <c r="C5" s="31"/>
      <c r="D5" s="31"/>
      <c r="E5" s="31"/>
    </row>
    <row r="6" spans="1:5" ht="13" x14ac:dyDescent="0.25">
      <c r="A6" s="28"/>
      <c r="B6" s="564" t="s">
        <v>163</v>
      </c>
      <c r="C6" s="565"/>
      <c r="D6" s="32"/>
      <c r="E6" s="33" t="s">
        <v>21</v>
      </c>
    </row>
    <row r="7" spans="1:5" ht="13" x14ac:dyDescent="0.3">
      <c r="A7" s="36"/>
      <c r="B7" s="34">
        <v>1</v>
      </c>
      <c r="C7" s="34" t="s">
        <v>22</v>
      </c>
      <c r="D7" s="561">
        <f>'3. Wegingsfactor'!D14</f>
        <v>0.125</v>
      </c>
      <c r="E7" s="35"/>
    </row>
    <row r="8" spans="1:5" ht="23" x14ac:dyDescent="0.25">
      <c r="B8" s="37" t="s">
        <v>23</v>
      </c>
      <c r="C8" s="38" t="s">
        <v>197</v>
      </c>
      <c r="D8" s="561"/>
      <c r="E8" s="163" t="s">
        <v>222</v>
      </c>
    </row>
    <row r="9" spans="1:5" ht="23" x14ac:dyDescent="0.25">
      <c r="B9" s="37" t="s">
        <v>24</v>
      </c>
      <c r="C9" s="38" t="s">
        <v>174</v>
      </c>
      <c r="D9" s="561"/>
      <c r="E9" s="163" t="s">
        <v>223</v>
      </c>
    </row>
    <row r="10" spans="1:5" ht="34.5" x14ac:dyDescent="0.25">
      <c r="B10" s="37" t="s">
        <v>25</v>
      </c>
      <c r="C10" s="38" t="s">
        <v>96</v>
      </c>
      <c r="D10" s="561"/>
      <c r="E10" s="163" t="s">
        <v>198</v>
      </c>
    </row>
    <row r="11" spans="1:5" ht="23" x14ac:dyDescent="0.25">
      <c r="B11" s="37" t="s">
        <v>26</v>
      </c>
      <c r="C11" s="38" t="s">
        <v>97</v>
      </c>
      <c r="D11" s="561"/>
      <c r="E11" s="163" t="s">
        <v>199</v>
      </c>
    </row>
    <row r="12" spans="1:5" ht="23" x14ac:dyDescent="0.25">
      <c r="B12" s="37" t="s">
        <v>27</v>
      </c>
      <c r="C12" s="37" t="s">
        <v>28</v>
      </c>
      <c r="D12" s="563"/>
      <c r="E12" s="163" t="s">
        <v>224</v>
      </c>
    </row>
    <row r="13" spans="1:5" ht="13" x14ac:dyDescent="0.25">
      <c r="A13" s="20"/>
      <c r="B13" s="17"/>
      <c r="C13" s="18"/>
      <c r="D13" s="19"/>
      <c r="E13" s="164"/>
    </row>
    <row r="14" spans="1:5" ht="13" x14ac:dyDescent="0.25">
      <c r="B14" s="39"/>
      <c r="C14" s="40"/>
      <c r="D14" s="41"/>
      <c r="E14" s="165"/>
    </row>
    <row r="15" spans="1:5" ht="13" x14ac:dyDescent="0.3">
      <c r="A15" s="36"/>
      <c r="B15" s="34">
        <v>2</v>
      </c>
      <c r="C15" s="44" t="s">
        <v>29</v>
      </c>
      <c r="D15" s="566">
        <f>'3. Wegingsfactor'!D15</f>
        <v>0.125</v>
      </c>
      <c r="E15" s="166"/>
    </row>
    <row r="16" spans="1:5" ht="23" x14ac:dyDescent="0.25">
      <c r="B16" s="37" t="s">
        <v>30</v>
      </c>
      <c r="C16" s="45" t="s">
        <v>99</v>
      </c>
      <c r="D16" s="567"/>
      <c r="E16" s="163" t="s">
        <v>200</v>
      </c>
    </row>
    <row r="17" spans="1:5" ht="23" x14ac:dyDescent="0.25">
      <c r="B17" s="37" t="s">
        <v>31</v>
      </c>
      <c r="C17" s="45" t="s">
        <v>100</v>
      </c>
      <c r="D17" s="567"/>
      <c r="E17" s="163" t="s">
        <v>225</v>
      </c>
    </row>
    <row r="18" spans="1:5" ht="23" x14ac:dyDescent="0.25">
      <c r="B18" s="37" t="s">
        <v>32</v>
      </c>
      <c r="C18" s="45" t="s">
        <v>33</v>
      </c>
      <c r="D18" s="567"/>
      <c r="E18" s="163" t="s">
        <v>201</v>
      </c>
    </row>
    <row r="19" spans="1:5" ht="23" x14ac:dyDescent="0.25">
      <c r="B19" s="46" t="s">
        <v>35</v>
      </c>
      <c r="C19" s="47" t="s">
        <v>36</v>
      </c>
      <c r="D19" s="568"/>
      <c r="E19" s="163" t="s">
        <v>202</v>
      </c>
    </row>
    <row r="20" spans="1:5" x14ac:dyDescent="0.25">
      <c r="B20" s="48"/>
      <c r="C20" s="49"/>
      <c r="D20" s="43"/>
      <c r="E20" s="167"/>
    </row>
    <row r="21" spans="1:5" x14ac:dyDescent="0.25">
      <c r="B21" s="48"/>
      <c r="C21" s="49"/>
      <c r="D21" s="52"/>
      <c r="E21" s="167"/>
    </row>
    <row r="22" spans="1:5" ht="13" x14ac:dyDescent="0.3">
      <c r="A22" s="36"/>
      <c r="B22" s="53">
        <v>3</v>
      </c>
      <c r="C22" s="54" t="s">
        <v>37</v>
      </c>
      <c r="D22" s="569">
        <f>'3. Wegingsfactor'!D16</f>
        <v>0.125</v>
      </c>
      <c r="E22" s="168"/>
    </row>
    <row r="23" spans="1:5" ht="23" x14ac:dyDescent="0.25">
      <c r="B23" s="37" t="s">
        <v>38</v>
      </c>
      <c r="C23" s="55" t="s">
        <v>101</v>
      </c>
      <c r="D23" s="570"/>
      <c r="E23" s="163" t="s">
        <v>226</v>
      </c>
    </row>
    <row r="24" spans="1:5" ht="23" x14ac:dyDescent="0.25">
      <c r="B24" s="37" t="s">
        <v>39</v>
      </c>
      <c r="C24" s="45" t="s">
        <v>102</v>
      </c>
      <c r="D24" s="570"/>
      <c r="E24" s="163" t="s">
        <v>203</v>
      </c>
    </row>
    <row r="25" spans="1:5" ht="23" x14ac:dyDescent="0.25">
      <c r="B25" s="37" t="s">
        <v>40</v>
      </c>
      <c r="C25" s="45" t="s">
        <v>103</v>
      </c>
      <c r="D25" s="570"/>
      <c r="E25" s="163" t="s">
        <v>204</v>
      </c>
    </row>
    <row r="26" spans="1:5" ht="23" x14ac:dyDescent="0.25">
      <c r="B26" s="37" t="s">
        <v>41</v>
      </c>
      <c r="C26" s="55" t="s">
        <v>104</v>
      </c>
      <c r="D26" s="570"/>
      <c r="E26" s="163" t="s">
        <v>205</v>
      </c>
    </row>
    <row r="27" spans="1:5" ht="23" x14ac:dyDescent="0.25">
      <c r="B27" s="46" t="s">
        <v>42</v>
      </c>
      <c r="C27" s="47" t="s">
        <v>105</v>
      </c>
      <c r="D27" s="570"/>
      <c r="E27" s="163" t="s">
        <v>227</v>
      </c>
    </row>
    <row r="28" spans="1:5" x14ac:dyDescent="0.25">
      <c r="B28" s="56"/>
      <c r="C28" s="57"/>
      <c r="D28" s="58"/>
      <c r="E28" s="169"/>
    </row>
    <row r="29" spans="1:5" x14ac:dyDescent="0.25">
      <c r="B29" s="48"/>
      <c r="C29" s="49"/>
      <c r="D29" s="58"/>
      <c r="E29" s="167"/>
    </row>
    <row r="30" spans="1:5" ht="13" x14ac:dyDescent="0.3">
      <c r="A30" s="36"/>
      <c r="B30" s="53">
        <v>4</v>
      </c>
      <c r="C30" s="54" t="s">
        <v>43</v>
      </c>
      <c r="D30" s="571">
        <f>'3. Wegingsfactor'!D17</f>
        <v>0.125</v>
      </c>
      <c r="E30" s="170"/>
    </row>
    <row r="31" spans="1:5" ht="23" x14ac:dyDescent="0.25">
      <c r="B31" s="37" t="s">
        <v>44</v>
      </c>
      <c r="C31" s="45" t="s">
        <v>106</v>
      </c>
      <c r="D31" s="572"/>
      <c r="E31" s="163" t="s">
        <v>229</v>
      </c>
    </row>
    <row r="32" spans="1:5" ht="25" x14ac:dyDescent="0.25">
      <c r="B32" s="37" t="s">
        <v>45</v>
      </c>
      <c r="C32" s="55" t="s">
        <v>107</v>
      </c>
      <c r="D32" s="572"/>
      <c r="E32" s="163" t="s">
        <v>206</v>
      </c>
    </row>
    <row r="33" spans="1:5" ht="23" x14ac:dyDescent="0.25">
      <c r="B33" s="37" t="s">
        <v>46</v>
      </c>
      <c r="C33" s="45" t="s">
        <v>108</v>
      </c>
      <c r="D33" s="572"/>
      <c r="E33" s="163" t="s">
        <v>207</v>
      </c>
    </row>
    <row r="34" spans="1:5" ht="23" x14ac:dyDescent="0.25">
      <c r="B34" s="46" t="s">
        <v>47</v>
      </c>
      <c r="C34" s="47" t="s">
        <v>109</v>
      </c>
      <c r="D34" s="573"/>
      <c r="E34" s="163" t="s">
        <v>228</v>
      </c>
    </row>
    <row r="35" spans="1:5" ht="13" x14ac:dyDescent="0.25">
      <c r="B35" s="48"/>
      <c r="C35" s="49"/>
      <c r="D35" s="59"/>
      <c r="E35" s="167"/>
    </row>
    <row r="36" spans="1:5" ht="13" x14ac:dyDescent="0.25">
      <c r="B36" s="48"/>
      <c r="C36" s="49"/>
      <c r="D36" s="60"/>
      <c r="E36" s="167"/>
    </row>
    <row r="37" spans="1:5" ht="13" x14ac:dyDescent="0.3">
      <c r="A37" s="36"/>
      <c r="B37" s="34">
        <v>5</v>
      </c>
      <c r="C37" s="34" t="s">
        <v>48</v>
      </c>
      <c r="D37" s="562">
        <f>'3. Wegingsfactor'!D18</f>
        <v>0.125</v>
      </c>
      <c r="E37" s="171"/>
    </row>
    <row r="38" spans="1:5" ht="23" x14ac:dyDescent="0.25">
      <c r="B38" s="576" t="s">
        <v>49</v>
      </c>
      <c r="C38" s="61" t="s">
        <v>136</v>
      </c>
      <c r="D38" s="574"/>
      <c r="E38" s="163" t="s">
        <v>230</v>
      </c>
    </row>
    <row r="39" spans="1:5" x14ac:dyDescent="0.25">
      <c r="B39" s="577"/>
      <c r="C39" s="61" t="s">
        <v>162</v>
      </c>
      <c r="D39" s="574"/>
      <c r="E39" s="172"/>
    </row>
    <row r="40" spans="1:5" ht="23" x14ac:dyDescent="0.25">
      <c r="B40" s="37" t="s">
        <v>51</v>
      </c>
      <c r="C40" s="62" t="s">
        <v>110</v>
      </c>
      <c r="D40" s="574"/>
      <c r="E40" s="163" t="s">
        <v>231</v>
      </c>
    </row>
    <row r="41" spans="1:5" ht="23" x14ac:dyDescent="0.25">
      <c r="B41" s="37" t="s">
        <v>52</v>
      </c>
      <c r="C41" s="62" t="s">
        <v>111</v>
      </c>
      <c r="D41" s="574"/>
      <c r="E41" s="163" t="s">
        <v>232</v>
      </c>
    </row>
    <row r="42" spans="1:5" ht="23" x14ac:dyDescent="0.25">
      <c r="B42" s="37" t="s">
        <v>53</v>
      </c>
      <c r="C42" s="63" t="s">
        <v>112</v>
      </c>
      <c r="D42" s="574"/>
      <c r="E42" s="163" t="s">
        <v>208</v>
      </c>
    </row>
    <row r="43" spans="1:5" ht="23" x14ac:dyDescent="0.25">
      <c r="B43" s="46" t="s">
        <v>54</v>
      </c>
      <c r="C43" s="64" t="s">
        <v>113</v>
      </c>
      <c r="D43" s="575"/>
      <c r="E43" s="163" t="s">
        <v>209</v>
      </c>
    </row>
    <row r="44" spans="1:5" x14ac:dyDescent="0.25">
      <c r="B44" s="48"/>
      <c r="C44" s="49"/>
      <c r="D44" s="51"/>
      <c r="E44" s="167"/>
    </row>
    <row r="45" spans="1:5" x14ac:dyDescent="0.25">
      <c r="B45" s="48"/>
      <c r="C45" s="49"/>
      <c r="D45" s="51"/>
      <c r="E45" s="167"/>
    </row>
    <row r="46" spans="1:5" ht="13" x14ac:dyDescent="0.3">
      <c r="A46" s="36"/>
      <c r="B46" s="34">
        <v>6</v>
      </c>
      <c r="C46" s="34" t="s">
        <v>55</v>
      </c>
      <c r="D46" s="561">
        <f>'3. Wegingsfactor'!D19</f>
        <v>0.125</v>
      </c>
      <c r="E46" s="173"/>
    </row>
    <row r="47" spans="1:5" ht="23" x14ac:dyDescent="0.25">
      <c r="B47" s="37" t="s">
        <v>56</v>
      </c>
      <c r="C47" s="37" t="s">
        <v>114</v>
      </c>
      <c r="D47" s="561"/>
      <c r="E47" s="163" t="s">
        <v>210</v>
      </c>
    </row>
    <row r="48" spans="1:5" ht="23" x14ac:dyDescent="0.25">
      <c r="B48" s="37" t="s">
        <v>58</v>
      </c>
      <c r="C48" s="37" t="s">
        <v>115</v>
      </c>
      <c r="D48" s="561"/>
      <c r="E48" s="163" t="s">
        <v>211</v>
      </c>
    </row>
    <row r="49" spans="1:5" ht="23" x14ac:dyDescent="0.25">
      <c r="B49" s="37" t="s">
        <v>59</v>
      </c>
      <c r="C49" s="37" t="s">
        <v>116</v>
      </c>
      <c r="D49" s="561"/>
      <c r="E49" s="163" t="s">
        <v>212</v>
      </c>
    </row>
    <row r="50" spans="1:5" ht="23" x14ac:dyDescent="0.25">
      <c r="B50" s="37" t="s">
        <v>60</v>
      </c>
      <c r="C50" s="37" t="s">
        <v>117</v>
      </c>
      <c r="D50" s="561"/>
      <c r="E50" s="163" t="s">
        <v>213</v>
      </c>
    </row>
    <row r="51" spans="1:5" x14ac:dyDescent="0.25">
      <c r="B51" s="48"/>
      <c r="C51" s="49"/>
      <c r="D51" s="51"/>
      <c r="E51" s="167"/>
    </row>
    <row r="52" spans="1:5" x14ac:dyDescent="0.25">
      <c r="B52" s="48"/>
      <c r="C52" s="49"/>
      <c r="D52" s="51"/>
      <c r="E52" s="167"/>
    </row>
    <row r="53" spans="1:5" ht="13" x14ac:dyDescent="0.3">
      <c r="A53" s="36"/>
      <c r="B53" s="34">
        <v>7</v>
      </c>
      <c r="C53" s="34" t="s">
        <v>62</v>
      </c>
      <c r="D53" s="561">
        <f>'3. Wegingsfactor'!D20</f>
        <v>0.125</v>
      </c>
      <c r="E53" s="173"/>
    </row>
    <row r="54" spans="1:5" ht="23" x14ac:dyDescent="0.25">
      <c r="B54" s="65" t="s">
        <v>63</v>
      </c>
      <c r="C54" s="65" t="s">
        <v>118</v>
      </c>
      <c r="D54" s="561"/>
      <c r="E54" s="163" t="s">
        <v>214</v>
      </c>
    </row>
    <row r="55" spans="1:5" ht="23" x14ac:dyDescent="0.25">
      <c r="B55" s="65" t="s">
        <v>64</v>
      </c>
      <c r="C55" s="65" t="s">
        <v>65</v>
      </c>
      <c r="D55" s="561"/>
      <c r="E55" s="163" t="s">
        <v>215</v>
      </c>
    </row>
    <row r="56" spans="1:5" ht="23" x14ac:dyDescent="0.25">
      <c r="B56" s="65" t="s">
        <v>67</v>
      </c>
      <c r="C56" s="65" t="s">
        <v>119</v>
      </c>
      <c r="D56" s="561"/>
      <c r="E56" s="163" t="s">
        <v>216</v>
      </c>
    </row>
    <row r="57" spans="1:5" ht="23" x14ac:dyDescent="0.25">
      <c r="B57" s="65" t="s">
        <v>69</v>
      </c>
      <c r="C57" s="65" t="s">
        <v>120</v>
      </c>
      <c r="D57" s="561"/>
      <c r="E57" s="163" t="s">
        <v>217</v>
      </c>
    </row>
    <row r="58" spans="1:5" x14ac:dyDescent="0.25">
      <c r="B58" s="66" t="s">
        <v>70</v>
      </c>
      <c r="C58" s="66" t="s">
        <v>121</v>
      </c>
      <c r="D58" s="562"/>
      <c r="E58" s="163" t="s">
        <v>218</v>
      </c>
    </row>
    <row r="59" spans="1:5" x14ac:dyDescent="0.25">
      <c r="B59" s="48"/>
      <c r="C59" s="49"/>
      <c r="D59" s="51"/>
      <c r="E59" s="167"/>
    </row>
    <row r="60" spans="1:5" x14ac:dyDescent="0.25">
      <c r="B60" s="48"/>
      <c r="C60" s="49"/>
      <c r="D60" s="51"/>
      <c r="E60" s="167"/>
    </row>
    <row r="61" spans="1:5" ht="13" x14ac:dyDescent="0.3">
      <c r="A61" s="36"/>
      <c r="B61" s="34">
        <v>8</v>
      </c>
      <c r="C61" s="34" t="s">
        <v>71</v>
      </c>
      <c r="D61" s="561">
        <f>'3. Wegingsfactor'!D21</f>
        <v>0.125</v>
      </c>
      <c r="E61" s="173"/>
    </row>
    <row r="62" spans="1:5" ht="23" x14ac:dyDescent="0.25">
      <c r="B62" s="65" t="s">
        <v>72</v>
      </c>
      <c r="C62" s="65" t="s">
        <v>80</v>
      </c>
      <c r="D62" s="561"/>
      <c r="E62" s="163" t="s">
        <v>219</v>
      </c>
    </row>
    <row r="63" spans="1:5" x14ac:dyDescent="0.25">
      <c r="B63" s="65" t="s">
        <v>73</v>
      </c>
      <c r="C63" s="65" t="s">
        <v>81</v>
      </c>
      <c r="D63" s="561"/>
      <c r="E63" s="163" t="s">
        <v>220</v>
      </c>
    </row>
    <row r="64" spans="1:5" ht="23" x14ac:dyDescent="0.25">
      <c r="A64" s="23"/>
      <c r="B64" s="65" t="s">
        <v>74</v>
      </c>
      <c r="C64" s="65" t="s">
        <v>79</v>
      </c>
      <c r="D64" s="563"/>
      <c r="E64" s="163" t="s">
        <v>221</v>
      </c>
    </row>
    <row r="65" spans="2:5" x14ac:dyDescent="0.25">
      <c r="B65" s="48"/>
      <c r="C65" s="49"/>
      <c r="D65" s="67"/>
      <c r="E65" s="42"/>
    </row>
    <row r="66" spans="2:5" ht="15" customHeight="1" x14ac:dyDescent="0.25">
      <c r="B66" s="48"/>
      <c r="C66" s="49"/>
      <c r="D66" s="51"/>
      <c r="E66" s="50"/>
    </row>
  </sheetData>
  <sheetProtection password="C98A" sheet="1" objects="1" scenarios="1" selectLockedCells="1" selectUnlockedCells="1"/>
  <protectedRanges>
    <protectedRange algorithmName="SHA-512" hashValue="bok/QJVmEXunDeAAs2JK1h0MpTWOhu5e+edQL2EvTYFnRKP8bFNipi0aLBQP0OPMmHezbfci/4cDJ+FDy3wJNw==" saltValue="oE1sdbbBIedKjmt/N6KK7Q==" spinCount="100000" sqref="D7 D15 D30 D37 D46 D53 D61 D22" name="Bereik afwegingskader wegingsscore"/>
    <protectedRange algorithmName="SHA-512" hashValue="s7+g6DZ3aMGKkIn2k0YYeLLZMVEvxOICaoKTuKa+UuMbzz6/2eonEkLSM2aUHHnf2iIVPsg0I/NuB0P0h4Z7Vw==" saltValue="mC2mVXcv9oW343eB1d8V1w==" spinCount="100000" sqref="D61 D53 D46 D37 D30 D15 D7 D22" name="Invulvelden voorblad"/>
  </protectedRanges>
  <mergeCells count="10">
    <mergeCell ref="D46:D50"/>
    <mergeCell ref="D53:D58"/>
    <mergeCell ref="D61:D64"/>
    <mergeCell ref="B6:C6"/>
    <mergeCell ref="D7:D12"/>
    <mergeCell ref="D15:D19"/>
    <mergeCell ref="D22:D27"/>
    <mergeCell ref="D30:D34"/>
    <mergeCell ref="D37:D43"/>
    <mergeCell ref="B38:B3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tabColor rgb="FF00B050"/>
    <pageSetUpPr fitToPage="1"/>
  </sheetPr>
  <dimension ref="A1:AK172"/>
  <sheetViews>
    <sheetView showGridLines="0" topLeftCell="A118" zoomScale="90" zoomScaleNormal="90" workbookViewId="0">
      <selection activeCell="H158" sqref="H158"/>
    </sheetView>
  </sheetViews>
  <sheetFormatPr defaultColWidth="9.1796875" defaultRowHeight="12.5" x14ac:dyDescent="0.25"/>
  <cols>
    <col min="1" max="1" width="3.1796875" style="28" customWidth="1"/>
    <col min="2" max="16384" width="9.1796875" style="28"/>
  </cols>
  <sheetData>
    <row r="1" spans="1:37" s="175" customFormat="1" ht="16" x14ac:dyDescent="0.45">
      <c r="D1" s="174"/>
      <c r="F1" s="176"/>
      <c r="G1" s="176"/>
      <c r="H1" s="176"/>
      <c r="I1" s="177"/>
      <c r="J1" s="176"/>
      <c r="K1" s="176"/>
      <c r="L1" s="176"/>
      <c r="M1" s="176"/>
      <c r="N1" s="176"/>
      <c r="O1" s="176"/>
      <c r="P1" s="176"/>
      <c r="Q1" s="176"/>
      <c r="R1" s="179"/>
      <c r="S1" s="176"/>
      <c r="T1" s="179"/>
      <c r="U1" s="176"/>
      <c r="V1" s="176"/>
      <c r="W1" s="176"/>
      <c r="X1" s="174"/>
      <c r="Y1" s="174"/>
      <c r="Z1" s="174"/>
      <c r="AA1" s="174"/>
      <c r="AB1" s="174"/>
      <c r="AC1" s="174"/>
      <c r="AD1" s="174"/>
      <c r="AE1" s="174"/>
      <c r="AF1" s="174"/>
    </row>
    <row r="2" spans="1:37" s="175" customFormat="1" ht="14.25" customHeight="1" x14ac:dyDescent="0.45">
      <c r="B2" s="272"/>
      <c r="C2" s="346"/>
      <c r="D2" s="273"/>
      <c r="E2" s="346"/>
      <c r="F2" s="347"/>
      <c r="G2" s="347"/>
      <c r="H2" s="347"/>
      <c r="I2" s="346"/>
      <c r="J2" s="346"/>
      <c r="K2" s="346"/>
      <c r="L2" s="346"/>
      <c r="M2" s="346"/>
      <c r="N2" s="347"/>
      <c r="O2" s="348"/>
      <c r="P2" s="176"/>
      <c r="Q2" s="176"/>
      <c r="R2" s="179"/>
      <c r="S2" s="176"/>
      <c r="T2" s="179"/>
      <c r="U2" s="176"/>
      <c r="V2" s="176"/>
      <c r="W2" s="176"/>
      <c r="X2" s="174"/>
      <c r="Y2" s="174"/>
      <c r="Z2" s="174"/>
      <c r="AA2" s="174"/>
      <c r="AB2" s="174"/>
      <c r="AC2" s="174"/>
      <c r="AD2" s="174"/>
      <c r="AE2" s="174"/>
      <c r="AF2" s="174"/>
    </row>
    <row r="3" spans="1:37" s="175" customFormat="1" ht="20.149999999999999" customHeight="1" x14ac:dyDescent="0.45">
      <c r="B3" s="315"/>
      <c r="C3" s="578" t="s">
        <v>150</v>
      </c>
      <c r="D3" s="578"/>
      <c r="E3" s="578"/>
      <c r="F3" s="578"/>
      <c r="G3" s="578"/>
      <c r="H3" s="578"/>
      <c r="I3" s="387"/>
      <c r="J3" s="387"/>
      <c r="K3" s="387"/>
      <c r="L3" s="387"/>
      <c r="M3" s="387"/>
      <c r="N3" s="388"/>
      <c r="O3" s="349"/>
      <c r="P3" s="176"/>
      <c r="Q3" s="176"/>
      <c r="R3" s="179"/>
      <c r="S3" s="176"/>
      <c r="T3" s="179"/>
      <c r="U3" s="176"/>
      <c r="V3" s="176"/>
      <c r="W3" s="176"/>
      <c r="X3" s="174"/>
      <c r="Y3" s="174"/>
      <c r="Z3" s="174"/>
      <c r="AA3" s="174"/>
      <c r="AB3" s="174"/>
      <c r="AC3" s="174"/>
      <c r="AD3" s="174"/>
      <c r="AE3" s="174"/>
      <c r="AF3" s="174"/>
    </row>
    <row r="4" spans="1:37" s="175" customFormat="1" ht="87.75" customHeight="1" x14ac:dyDescent="0.45">
      <c r="B4" s="315"/>
      <c r="C4" s="601" t="s">
        <v>243</v>
      </c>
      <c r="D4" s="601"/>
      <c r="E4" s="601"/>
      <c r="F4" s="601"/>
      <c r="G4" s="601"/>
      <c r="H4" s="601"/>
      <c r="I4" s="601"/>
      <c r="J4" s="601"/>
      <c r="K4" s="601"/>
      <c r="L4" s="601"/>
      <c r="M4" s="601"/>
      <c r="N4" s="601"/>
      <c r="O4" s="349"/>
      <c r="P4" s="176"/>
      <c r="Q4" s="176"/>
      <c r="R4" s="179"/>
      <c r="S4" s="176"/>
      <c r="T4" s="179"/>
      <c r="U4" s="176"/>
      <c r="V4" s="176"/>
      <c r="W4" s="176"/>
      <c r="X4" s="174"/>
      <c r="Y4" s="174"/>
      <c r="Z4" s="174"/>
      <c r="AA4" s="174"/>
      <c r="AB4" s="174"/>
      <c r="AC4" s="174"/>
      <c r="AD4" s="174"/>
      <c r="AE4" s="174"/>
      <c r="AF4" s="174"/>
    </row>
    <row r="5" spans="1:37" s="175" customFormat="1" ht="16" x14ac:dyDescent="0.45">
      <c r="B5" s="318"/>
      <c r="C5" s="350"/>
      <c r="D5" s="351"/>
      <c r="E5" s="350"/>
      <c r="F5" s="352"/>
      <c r="G5" s="352"/>
      <c r="H5" s="352"/>
      <c r="I5" s="350"/>
      <c r="J5" s="350"/>
      <c r="K5" s="350"/>
      <c r="L5" s="350"/>
      <c r="M5" s="350"/>
      <c r="N5" s="352"/>
      <c r="O5" s="353"/>
      <c r="P5" s="176"/>
      <c r="Q5" s="176"/>
      <c r="R5" s="179"/>
      <c r="S5" s="176"/>
      <c r="T5" s="179"/>
      <c r="U5" s="176"/>
      <c r="V5" s="176"/>
      <c r="W5" s="176"/>
      <c r="X5" s="174"/>
      <c r="Y5" s="174"/>
      <c r="Z5" s="174"/>
      <c r="AA5" s="174"/>
      <c r="AB5" s="174"/>
      <c r="AC5" s="174"/>
      <c r="AD5" s="174"/>
      <c r="AE5" s="174"/>
      <c r="AF5" s="174"/>
    </row>
    <row r="6" spans="1:37" s="175" customFormat="1" ht="16" x14ac:dyDescent="0.45">
      <c r="B6" s="393"/>
      <c r="C6" s="267"/>
      <c r="D6" s="267"/>
      <c r="E6" s="393"/>
      <c r="F6" s="269"/>
      <c r="G6" s="269"/>
      <c r="H6" s="269"/>
      <c r="I6" s="395"/>
      <c r="J6" s="269"/>
      <c r="K6" s="269"/>
      <c r="L6" s="269"/>
      <c r="M6" s="269"/>
      <c r="N6" s="269"/>
      <c r="O6" s="269"/>
      <c r="P6" s="269"/>
      <c r="Q6" s="269"/>
      <c r="R6" s="397"/>
      <c r="S6" s="269"/>
      <c r="T6" s="397"/>
      <c r="U6" s="269"/>
      <c r="V6" s="269"/>
      <c r="W6" s="269"/>
      <c r="X6" s="267"/>
      <c r="Y6" s="267"/>
      <c r="Z6" s="267"/>
      <c r="AA6" s="267"/>
      <c r="AB6" s="267"/>
      <c r="AC6" s="267"/>
      <c r="AD6" s="174"/>
      <c r="AE6" s="174"/>
      <c r="AF6" s="174"/>
    </row>
    <row r="7" spans="1:37" s="175" customFormat="1" ht="16" x14ac:dyDescent="0.45">
      <c r="B7" s="602"/>
      <c r="C7" s="603"/>
      <c r="D7" s="603"/>
      <c r="E7" s="603"/>
      <c r="F7" s="603"/>
      <c r="G7" s="603"/>
      <c r="H7" s="603"/>
      <c r="I7" s="603"/>
      <c r="J7" s="603"/>
      <c r="K7" s="603"/>
      <c r="L7" s="603"/>
      <c r="M7" s="603"/>
      <c r="N7" s="603"/>
      <c r="O7" s="603"/>
      <c r="P7" s="603"/>
      <c r="Q7" s="603"/>
      <c r="R7" s="603"/>
      <c r="S7" s="603"/>
      <c r="T7" s="603"/>
      <c r="U7" s="603"/>
      <c r="V7" s="603"/>
      <c r="W7" s="603"/>
      <c r="X7" s="603"/>
      <c r="Y7" s="603"/>
      <c r="Z7" s="604"/>
      <c r="AA7" s="267"/>
      <c r="AB7" s="267"/>
      <c r="AC7" s="267"/>
      <c r="AD7" s="174"/>
      <c r="AE7" s="174"/>
      <c r="AF7" s="174"/>
    </row>
    <row r="8" spans="1:37" s="175" customFormat="1" ht="16.5" x14ac:dyDescent="0.45">
      <c r="A8" s="393"/>
      <c r="B8" s="398"/>
      <c r="C8" s="393"/>
      <c r="D8" s="267"/>
      <c r="E8" s="394"/>
      <c r="F8" s="269"/>
      <c r="G8" s="269"/>
      <c r="H8" s="269"/>
      <c r="I8" s="395"/>
      <c r="J8" s="396"/>
      <c r="K8" s="396"/>
      <c r="L8" s="396"/>
      <c r="M8" s="396"/>
      <c r="N8" s="396"/>
      <c r="O8" s="396"/>
      <c r="P8" s="396"/>
      <c r="Q8" s="396"/>
      <c r="R8" s="397"/>
      <c r="S8" s="269"/>
      <c r="T8" s="397"/>
      <c r="U8" s="397"/>
      <c r="V8" s="396"/>
      <c r="W8" s="397"/>
      <c r="X8" s="393"/>
      <c r="Y8" s="393"/>
      <c r="Z8" s="399"/>
      <c r="AA8" s="176"/>
      <c r="AB8" s="176"/>
      <c r="AC8" s="174"/>
      <c r="AD8" s="174"/>
      <c r="AE8" s="174"/>
      <c r="AF8" s="174"/>
      <c r="AG8" s="174"/>
      <c r="AH8" s="174"/>
      <c r="AI8" s="174"/>
      <c r="AJ8" s="174"/>
      <c r="AK8" s="174"/>
    </row>
    <row r="9" spans="1:37" s="175" customFormat="1" ht="16" x14ac:dyDescent="0.45">
      <c r="A9" s="393"/>
      <c r="B9" s="398"/>
      <c r="C9" s="393"/>
      <c r="D9" s="267"/>
      <c r="E9" s="393"/>
      <c r="F9" s="269"/>
      <c r="G9" s="269"/>
      <c r="H9" s="269"/>
      <c r="I9" s="395"/>
      <c r="J9" s="396"/>
      <c r="K9" s="396"/>
      <c r="L9" s="396"/>
      <c r="M9" s="396"/>
      <c r="N9" s="396"/>
      <c r="O9" s="396"/>
      <c r="P9" s="396"/>
      <c r="Q9" s="396"/>
      <c r="R9" s="396"/>
      <c r="S9" s="269"/>
      <c r="T9" s="397"/>
      <c r="U9" s="397"/>
      <c r="V9" s="396"/>
      <c r="W9" s="397"/>
      <c r="X9" s="269"/>
      <c r="Y9" s="397"/>
      <c r="Z9" s="399"/>
      <c r="AA9" s="176"/>
      <c r="AB9" s="176"/>
      <c r="AC9" s="174"/>
      <c r="AD9" s="174"/>
      <c r="AE9" s="174"/>
      <c r="AF9" s="174"/>
      <c r="AG9" s="174"/>
      <c r="AH9" s="174"/>
      <c r="AI9" s="174"/>
      <c r="AJ9" s="174"/>
      <c r="AK9" s="174"/>
    </row>
    <row r="10" spans="1:37" s="175" customFormat="1" ht="16" x14ac:dyDescent="0.45">
      <c r="A10" s="393"/>
      <c r="B10" s="398"/>
      <c r="C10" s="393"/>
      <c r="D10" s="267"/>
      <c r="E10" s="393"/>
      <c r="F10" s="269"/>
      <c r="G10" s="269"/>
      <c r="H10" s="269"/>
      <c r="I10" s="395"/>
      <c r="J10" s="396"/>
      <c r="K10" s="396"/>
      <c r="L10" s="396"/>
      <c r="M10" s="396"/>
      <c r="N10" s="396"/>
      <c r="O10" s="396"/>
      <c r="P10" s="396"/>
      <c r="Q10" s="396"/>
      <c r="R10" s="396"/>
      <c r="S10" s="269"/>
      <c r="T10" s="397"/>
      <c r="U10" s="397"/>
      <c r="V10" s="396"/>
      <c r="W10" s="397"/>
      <c r="X10" s="269"/>
      <c r="Y10" s="397"/>
      <c r="Z10" s="399"/>
      <c r="AA10" s="176"/>
      <c r="AB10" s="176"/>
      <c r="AC10" s="174"/>
      <c r="AD10" s="174"/>
      <c r="AE10" s="174"/>
      <c r="AF10" s="174"/>
      <c r="AG10" s="174"/>
      <c r="AH10" s="174"/>
      <c r="AI10" s="174"/>
      <c r="AJ10" s="174"/>
      <c r="AK10" s="174"/>
    </row>
    <row r="11" spans="1:37" s="175" customFormat="1" ht="16" x14ac:dyDescent="0.45">
      <c r="A11" s="393"/>
      <c r="B11" s="398"/>
      <c r="C11" s="321"/>
      <c r="D11" s="322"/>
      <c r="E11" s="321"/>
      <c r="F11" s="323"/>
      <c r="G11" s="323"/>
      <c r="H11" s="323"/>
      <c r="I11" s="344"/>
      <c r="J11" s="345"/>
      <c r="K11" s="345"/>
      <c r="L11" s="345"/>
      <c r="M11" s="345"/>
      <c r="N11" s="345"/>
      <c r="O11" s="345"/>
      <c r="P11" s="345"/>
      <c r="Q11" s="345"/>
      <c r="R11" s="396"/>
      <c r="S11" s="269"/>
      <c r="T11" s="397"/>
      <c r="U11" s="397"/>
      <c r="V11" s="396"/>
      <c r="W11" s="397"/>
      <c r="X11" s="269"/>
      <c r="Y11" s="397"/>
      <c r="Z11" s="399"/>
      <c r="AA11" s="176"/>
      <c r="AB11" s="176"/>
      <c r="AC11" s="174"/>
      <c r="AD11" s="174"/>
      <c r="AE11" s="174"/>
      <c r="AF11" s="174"/>
      <c r="AG11" s="174"/>
      <c r="AH11" s="174"/>
      <c r="AI11" s="174"/>
      <c r="AJ11" s="174"/>
      <c r="AK11" s="174"/>
    </row>
    <row r="12" spans="1:37" x14ac:dyDescent="0.25">
      <c r="A12" s="70"/>
      <c r="B12" s="400"/>
      <c r="C12" s="70"/>
      <c r="D12" s="70"/>
      <c r="E12" s="70"/>
      <c r="F12" s="70"/>
      <c r="G12" s="70"/>
      <c r="H12" s="70"/>
      <c r="I12" s="70"/>
      <c r="J12" s="70"/>
      <c r="K12" s="70"/>
      <c r="L12" s="70"/>
      <c r="M12" s="70"/>
      <c r="N12" s="70"/>
      <c r="O12" s="70"/>
      <c r="P12" s="70"/>
      <c r="Q12" s="70"/>
      <c r="R12" s="70"/>
      <c r="S12" s="70"/>
      <c r="T12" s="70"/>
      <c r="U12" s="70"/>
      <c r="V12" s="70"/>
      <c r="W12" s="70"/>
      <c r="X12" s="70"/>
      <c r="Y12" s="70"/>
      <c r="Z12" s="401"/>
    </row>
    <row r="13" spans="1:37" x14ac:dyDescent="0.25">
      <c r="A13" s="70"/>
      <c r="B13" s="400"/>
      <c r="C13" s="70"/>
      <c r="D13" s="70"/>
      <c r="E13" s="70"/>
      <c r="F13" s="70"/>
      <c r="G13" s="70"/>
      <c r="H13" s="70"/>
      <c r="I13" s="70"/>
      <c r="J13" s="70"/>
      <c r="K13" s="70"/>
      <c r="L13" s="70"/>
      <c r="M13" s="70"/>
      <c r="N13" s="70"/>
      <c r="O13" s="70"/>
      <c r="P13" s="70"/>
      <c r="Q13" s="70"/>
      <c r="R13" s="70"/>
      <c r="S13" s="70"/>
      <c r="T13" s="70"/>
      <c r="U13" s="70"/>
      <c r="V13" s="70"/>
      <c r="W13" s="70"/>
      <c r="X13" s="70"/>
      <c r="Y13" s="70"/>
      <c r="Z13" s="401"/>
    </row>
    <row r="14" spans="1:37" x14ac:dyDescent="0.25">
      <c r="A14" s="70"/>
      <c r="B14" s="400"/>
      <c r="C14" s="70"/>
      <c r="D14" s="70"/>
      <c r="E14" s="70"/>
      <c r="F14" s="70"/>
      <c r="G14" s="70"/>
      <c r="H14" s="70"/>
      <c r="I14" s="70"/>
      <c r="J14" s="70"/>
      <c r="K14" s="70"/>
      <c r="L14" s="70"/>
      <c r="M14" s="70"/>
      <c r="N14" s="70"/>
      <c r="O14" s="70"/>
      <c r="P14" s="70"/>
      <c r="Q14" s="70"/>
      <c r="R14" s="70"/>
      <c r="S14" s="70"/>
      <c r="T14" s="70"/>
      <c r="U14" s="70"/>
      <c r="V14" s="70"/>
      <c r="W14" s="70"/>
      <c r="X14" s="70"/>
      <c r="Y14" s="70"/>
      <c r="Z14" s="401"/>
    </row>
    <row r="15" spans="1:37" x14ac:dyDescent="0.25">
      <c r="A15" s="70"/>
      <c r="B15" s="400"/>
      <c r="C15" s="70"/>
      <c r="D15" s="70"/>
      <c r="E15" s="70"/>
      <c r="F15" s="70"/>
      <c r="G15" s="70"/>
      <c r="H15" s="70"/>
      <c r="I15" s="70"/>
      <c r="J15" s="70"/>
      <c r="K15" s="70"/>
      <c r="L15" s="70"/>
      <c r="M15" s="70"/>
      <c r="N15" s="70"/>
      <c r="O15" s="70"/>
      <c r="P15" s="70"/>
      <c r="Q15" s="70"/>
      <c r="R15" s="70"/>
      <c r="S15" s="70"/>
      <c r="T15" s="70"/>
      <c r="U15" s="70"/>
      <c r="V15" s="70"/>
      <c r="W15" s="70"/>
      <c r="X15" s="70"/>
      <c r="Y15" s="70"/>
      <c r="Z15" s="401"/>
    </row>
    <row r="16" spans="1:37" x14ac:dyDescent="0.25">
      <c r="A16" s="70"/>
      <c r="B16" s="400"/>
      <c r="C16" s="70"/>
      <c r="D16" s="70"/>
      <c r="E16" s="70"/>
      <c r="F16" s="70"/>
      <c r="G16" s="70"/>
      <c r="H16" s="70"/>
      <c r="I16" s="70"/>
      <c r="J16" s="70"/>
      <c r="K16" s="70"/>
      <c r="L16" s="70"/>
      <c r="M16" s="70"/>
      <c r="N16" s="70"/>
      <c r="O16" s="70"/>
      <c r="P16" s="70"/>
      <c r="Q16" s="70"/>
      <c r="R16" s="70"/>
      <c r="S16" s="70"/>
      <c r="T16" s="70"/>
      <c r="U16" s="70"/>
      <c r="V16" s="70"/>
      <c r="W16" s="70"/>
      <c r="X16" s="70"/>
      <c r="Y16" s="70"/>
      <c r="Z16" s="401"/>
    </row>
    <row r="17" spans="1:26" x14ac:dyDescent="0.25">
      <c r="A17" s="70"/>
      <c r="B17" s="400"/>
      <c r="C17" s="70"/>
      <c r="D17" s="70"/>
      <c r="E17" s="70"/>
      <c r="F17" s="70"/>
      <c r="G17" s="70"/>
      <c r="H17" s="70"/>
      <c r="I17" s="70"/>
      <c r="J17" s="70"/>
      <c r="K17" s="70"/>
      <c r="L17" s="70"/>
      <c r="M17" s="70"/>
      <c r="N17" s="70"/>
      <c r="O17" s="70"/>
      <c r="P17" s="70"/>
      <c r="Q17" s="70"/>
      <c r="R17" s="70"/>
      <c r="S17" s="70"/>
      <c r="T17" s="70"/>
      <c r="U17" s="70"/>
      <c r="V17" s="70"/>
      <c r="W17" s="70"/>
      <c r="X17" s="70"/>
      <c r="Y17" s="70"/>
      <c r="Z17" s="401"/>
    </row>
    <row r="18" spans="1:26" x14ac:dyDescent="0.25">
      <c r="A18" s="70"/>
      <c r="B18" s="400"/>
      <c r="C18" s="70"/>
      <c r="D18" s="70"/>
      <c r="E18" s="70"/>
      <c r="F18" s="70"/>
      <c r="G18" s="70"/>
      <c r="H18" s="70"/>
      <c r="I18" s="70"/>
      <c r="J18" s="70"/>
      <c r="K18" s="70"/>
      <c r="L18" s="70"/>
      <c r="M18" s="70"/>
      <c r="N18" s="70"/>
      <c r="O18" s="70"/>
      <c r="P18" s="70"/>
      <c r="Q18" s="70"/>
      <c r="R18" s="70"/>
      <c r="S18" s="70"/>
      <c r="T18" s="70"/>
      <c r="U18" s="70"/>
      <c r="V18" s="70"/>
      <c r="W18" s="70"/>
      <c r="X18" s="70"/>
      <c r="Y18" s="70"/>
      <c r="Z18" s="401"/>
    </row>
    <row r="19" spans="1:26" x14ac:dyDescent="0.25">
      <c r="A19" s="70"/>
      <c r="B19" s="400"/>
      <c r="C19" s="70"/>
      <c r="D19" s="70"/>
      <c r="E19" s="70"/>
      <c r="F19" s="70"/>
      <c r="G19" s="70"/>
      <c r="H19" s="70"/>
      <c r="I19" s="70"/>
      <c r="J19" s="70"/>
      <c r="K19" s="70"/>
      <c r="L19" s="70"/>
      <c r="M19" s="70"/>
      <c r="N19" s="70"/>
      <c r="O19" s="70"/>
      <c r="P19" s="70"/>
      <c r="Q19" s="70"/>
      <c r="R19" s="70"/>
      <c r="S19" s="70"/>
      <c r="T19" s="70"/>
      <c r="U19" s="70"/>
      <c r="V19" s="70"/>
      <c r="W19" s="70"/>
      <c r="X19" s="70"/>
      <c r="Y19" s="70"/>
      <c r="Z19" s="401"/>
    </row>
    <row r="20" spans="1:26" x14ac:dyDescent="0.25">
      <c r="A20" s="70"/>
      <c r="B20" s="400"/>
      <c r="C20" s="70"/>
      <c r="D20" s="70"/>
      <c r="E20" s="70"/>
      <c r="F20" s="70"/>
      <c r="G20" s="70"/>
      <c r="H20" s="70"/>
      <c r="I20" s="70"/>
      <c r="J20" s="70"/>
      <c r="K20" s="70"/>
      <c r="L20" s="70"/>
      <c r="M20" s="70"/>
      <c r="N20" s="70"/>
      <c r="O20" s="70"/>
      <c r="P20" s="70"/>
      <c r="Q20" s="70"/>
      <c r="R20" s="70"/>
      <c r="S20" s="70"/>
      <c r="T20" s="70"/>
      <c r="U20" s="70"/>
      <c r="V20" s="70"/>
      <c r="W20" s="70"/>
      <c r="X20" s="70"/>
      <c r="Y20" s="70"/>
      <c r="Z20" s="401"/>
    </row>
    <row r="21" spans="1:26" x14ac:dyDescent="0.25">
      <c r="A21" s="70"/>
      <c r="B21" s="400"/>
      <c r="C21" s="70"/>
      <c r="D21" s="70"/>
      <c r="E21" s="70"/>
      <c r="F21" s="70"/>
      <c r="G21" s="70"/>
      <c r="H21" s="70"/>
      <c r="I21" s="70"/>
      <c r="J21" s="70"/>
      <c r="K21" s="70"/>
      <c r="L21" s="70"/>
      <c r="M21" s="70"/>
      <c r="N21" s="70"/>
      <c r="O21" s="70"/>
      <c r="P21" s="70"/>
      <c r="Q21" s="70"/>
      <c r="R21" s="70"/>
      <c r="S21" s="70"/>
      <c r="T21" s="70"/>
      <c r="U21" s="70"/>
      <c r="V21" s="70"/>
      <c r="W21" s="70"/>
      <c r="X21" s="70"/>
      <c r="Y21" s="70"/>
      <c r="Z21" s="401"/>
    </row>
    <row r="22" spans="1:26" x14ac:dyDescent="0.25">
      <c r="A22" s="70"/>
      <c r="B22" s="400"/>
      <c r="C22" s="70"/>
      <c r="D22" s="70"/>
      <c r="E22" s="70"/>
      <c r="F22" s="70"/>
      <c r="G22" s="70"/>
      <c r="H22" s="70"/>
      <c r="I22" s="70"/>
      <c r="J22" s="70"/>
      <c r="K22" s="70"/>
      <c r="L22" s="70"/>
      <c r="M22" s="70"/>
      <c r="N22" s="70"/>
      <c r="O22" s="70"/>
      <c r="P22" s="70"/>
      <c r="Q22" s="70"/>
      <c r="R22" s="70"/>
      <c r="S22" s="70"/>
      <c r="T22" s="70"/>
      <c r="U22" s="70"/>
      <c r="V22" s="70"/>
      <c r="W22" s="70"/>
      <c r="X22" s="70"/>
      <c r="Y22" s="70"/>
      <c r="Z22" s="401"/>
    </row>
    <row r="23" spans="1:26" x14ac:dyDescent="0.25">
      <c r="A23" s="70"/>
      <c r="B23" s="400"/>
      <c r="C23" s="70"/>
      <c r="D23" s="70"/>
      <c r="E23" s="70"/>
      <c r="F23" s="70"/>
      <c r="G23" s="70"/>
      <c r="H23" s="70"/>
      <c r="I23" s="70"/>
      <c r="J23" s="70"/>
      <c r="K23" s="70"/>
      <c r="L23" s="70"/>
      <c r="M23" s="70"/>
      <c r="N23" s="70"/>
      <c r="O23" s="70"/>
      <c r="P23" s="70"/>
      <c r="Q23" s="70"/>
      <c r="R23" s="70"/>
      <c r="S23" s="70"/>
      <c r="T23" s="70"/>
      <c r="U23" s="70"/>
      <c r="V23" s="70"/>
      <c r="W23" s="70"/>
      <c r="X23" s="70"/>
      <c r="Y23" s="70"/>
      <c r="Z23" s="401"/>
    </row>
    <row r="24" spans="1:26" x14ac:dyDescent="0.25">
      <c r="A24" s="70"/>
      <c r="B24" s="400"/>
      <c r="C24" s="70"/>
      <c r="D24" s="70"/>
      <c r="E24" s="70"/>
      <c r="F24" s="70"/>
      <c r="G24" s="70"/>
      <c r="H24" s="70"/>
      <c r="I24" s="70"/>
      <c r="J24" s="70"/>
      <c r="K24" s="70"/>
      <c r="L24" s="70"/>
      <c r="M24" s="70"/>
      <c r="N24" s="70"/>
      <c r="O24" s="70"/>
      <c r="P24" s="70"/>
      <c r="Q24" s="70"/>
      <c r="R24" s="70"/>
      <c r="S24" s="70"/>
      <c r="T24" s="70"/>
      <c r="U24" s="70"/>
      <c r="V24" s="70"/>
      <c r="W24" s="70"/>
      <c r="X24" s="70"/>
      <c r="Y24" s="70"/>
      <c r="Z24" s="401"/>
    </row>
    <row r="25" spans="1:26" x14ac:dyDescent="0.25">
      <c r="A25" s="70"/>
      <c r="B25" s="400"/>
      <c r="C25" s="70"/>
      <c r="D25" s="70"/>
      <c r="E25" s="70"/>
      <c r="F25" s="70"/>
      <c r="G25" s="70"/>
      <c r="H25" s="70"/>
      <c r="I25" s="70"/>
      <c r="J25" s="70"/>
      <c r="K25" s="70"/>
      <c r="L25" s="70"/>
      <c r="M25" s="70"/>
      <c r="N25" s="70"/>
      <c r="O25" s="70"/>
      <c r="P25" s="70"/>
      <c r="Q25" s="70"/>
      <c r="R25" s="70"/>
      <c r="S25" s="70"/>
      <c r="T25" s="70"/>
      <c r="U25" s="70"/>
      <c r="V25" s="70"/>
      <c r="W25" s="70"/>
      <c r="X25" s="70"/>
      <c r="Y25" s="70"/>
      <c r="Z25" s="401"/>
    </row>
    <row r="26" spans="1:26" x14ac:dyDescent="0.25">
      <c r="A26" s="70"/>
      <c r="B26" s="400"/>
      <c r="C26" s="70"/>
      <c r="D26" s="70"/>
      <c r="E26" s="70"/>
      <c r="F26" s="70"/>
      <c r="G26" s="70"/>
      <c r="H26" s="70"/>
      <c r="I26" s="70"/>
      <c r="J26" s="70"/>
      <c r="K26" s="70"/>
      <c r="L26" s="70"/>
      <c r="M26" s="70"/>
      <c r="N26" s="70"/>
      <c r="O26" s="70"/>
      <c r="P26" s="70"/>
      <c r="Q26" s="70"/>
      <c r="R26" s="70"/>
      <c r="S26" s="70"/>
      <c r="T26" s="70"/>
      <c r="U26" s="70"/>
      <c r="V26" s="70"/>
      <c r="W26" s="70"/>
      <c r="X26" s="70"/>
      <c r="Y26" s="70"/>
      <c r="Z26" s="401"/>
    </row>
    <row r="27" spans="1:26" x14ac:dyDescent="0.25">
      <c r="A27" s="70"/>
      <c r="B27" s="400"/>
      <c r="C27" s="70"/>
      <c r="D27" s="70"/>
      <c r="E27" s="70"/>
      <c r="F27" s="70"/>
      <c r="G27" s="70"/>
      <c r="H27" s="70"/>
      <c r="I27" s="70"/>
      <c r="J27" s="70"/>
      <c r="K27" s="70"/>
      <c r="L27" s="70"/>
      <c r="M27" s="70"/>
      <c r="N27" s="70"/>
      <c r="O27" s="70"/>
      <c r="P27" s="70"/>
      <c r="Q27" s="70"/>
      <c r="R27" s="70"/>
      <c r="S27" s="70"/>
      <c r="T27" s="70"/>
      <c r="U27" s="70"/>
      <c r="V27" s="70"/>
      <c r="W27" s="70"/>
      <c r="X27" s="70"/>
      <c r="Y27" s="70"/>
      <c r="Z27" s="401"/>
    </row>
    <row r="28" spans="1:26" x14ac:dyDescent="0.25">
      <c r="A28" s="70"/>
      <c r="B28" s="400"/>
      <c r="C28" s="70"/>
      <c r="D28" s="70"/>
      <c r="E28" s="70"/>
      <c r="F28" s="70"/>
      <c r="G28" s="70"/>
      <c r="H28" s="70"/>
      <c r="I28" s="70"/>
      <c r="J28" s="70"/>
      <c r="K28" s="70"/>
      <c r="L28" s="70"/>
      <c r="M28" s="70"/>
      <c r="N28" s="70"/>
      <c r="O28" s="70"/>
      <c r="P28" s="70"/>
      <c r="Q28" s="70"/>
      <c r="R28" s="70"/>
      <c r="S28" s="70"/>
      <c r="T28" s="70"/>
      <c r="U28" s="70"/>
      <c r="V28" s="70"/>
      <c r="W28" s="70"/>
      <c r="X28" s="70"/>
      <c r="Y28" s="70"/>
      <c r="Z28" s="401"/>
    </row>
    <row r="29" spans="1:26" x14ac:dyDescent="0.25">
      <c r="A29" s="70"/>
      <c r="B29" s="400"/>
      <c r="C29" s="70"/>
      <c r="D29" s="70"/>
      <c r="E29" s="70"/>
      <c r="F29" s="70"/>
      <c r="G29" s="70"/>
      <c r="H29" s="70"/>
      <c r="I29" s="70"/>
      <c r="J29" s="70"/>
      <c r="K29" s="70"/>
      <c r="L29" s="70"/>
      <c r="M29" s="70"/>
      <c r="N29" s="70"/>
      <c r="O29" s="70"/>
      <c r="P29" s="70"/>
      <c r="Q29" s="70"/>
      <c r="R29" s="70"/>
      <c r="S29" s="70"/>
      <c r="T29" s="70"/>
      <c r="U29" s="70"/>
      <c r="V29" s="70"/>
      <c r="W29" s="70"/>
      <c r="X29" s="70"/>
      <c r="Y29" s="70"/>
      <c r="Z29" s="401"/>
    </row>
    <row r="30" spans="1:26" x14ac:dyDescent="0.25">
      <c r="A30" s="70"/>
      <c r="B30" s="400"/>
      <c r="C30" s="70"/>
      <c r="D30" s="70"/>
      <c r="E30" s="70"/>
      <c r="F30" s="70"/>
      <c r="G30" s="70"/>
      <c r="H30" s="70"/>
      <c r="I30" s="70"/>
      <c r="J30" s="70"/>
      <c r="K30" s="70"/>
      <c r="L30" s="70"/>
      <c r="M30" s="70"/>
      <c r="N30" s="70"/>
      <c r="O30" s="70"/>
      <c r="P30" s="70"/>
      <c r="Q30" s="70"/>
      <c r="R30" s="70"/>
      <c r="S30" s="70"/>
      <c r="T30" s="70"/>
      <c r="U30" s="70"/>
      <c r="V30" s="70"/>
      <c r="W30" s="70"/>
      <c r="X30" s="70"/>
      <c r="Y30" s="70"/>
      <c r="Z30" s="401"/>
    </row>
    <row r="31" spans="1:26" x14ac:dyDescent="0.25">
      <c r="A31" s="70"/>
      <c r="B31" s="400"/>
      <c r="C31" s="70"/>
      <c r="D31" s="70"/>
      <c r="E31" s="70"/>
      <c r="F31" s="70"/>
      <c r="G31" s="70"/>
      <c r="H31" s="70"/>
      <c r="I31" s="70"/>
      <c r="J31" s="70"/>
      <c r="K31" s="70"/>
      <c r="L31" s="70"/>
      <c r="M31" s="70"/>
      <c r="N31" s="70"/>
      <c r="O31" s="70"/>
      <c r="P31" s="70"/>
      <c r="Q31" s="70"/>
      <c r="R31" s="70"/>
      <c r="S31" s="70"/>
      <c r="T31" s="70"/>
      <c r="U31" s="70"/>
      <c r="V31" s="70"/>
      <c r="W31" s="70"/>
      <c r="X31" s="70"/>
      <c r="Y31" s="70"/>
      <c r="Z31" s="401"/>
    </row>
    <row r="32" spans="1:26" x14ac:dyDescent="0.25">
      <c r="A32" s="70"/>
      <c r="B32" s="400"/>
      <c r="C32" s="70"/>
      <c r="D32" s="70"/>
      <c r="E32" s="70"/>
      <c r="F32" s="70"/>
      <c r="G32" s="70"/>
      <c r="H32" s="70"/>
      <c r="I32" s="70"/>
      <c r="J32" s="70"/>
      <c r="K32" s="70"/>
      <c r="L32" s="70"/>
      <c r="M32" s="70"/>
      <c r="N32" s="70"/>
      <c r="O32" s="70"/>
      <c r="P32" s="70"/>
      <c r="Q32" s="70"/>
      <c r="R32" s="70"/>
      <c r="S32" s="70"/>
      <c r="T32" s="70"/>
      <c r="U32" s="70"/>
      <c r="V32" s="70"/>
      <c r="W32" s="70"/>
      <c r="X32" s="70"/>
      <c r="Y32" s="70"/>
      <c r="Z32" s="401"/>
    </row>
    <row r="33" spans="1:26" x14ac:dyDescent="0.25">
      <c r="A33" s="70"/>
      <c r="B33" s="400"/>
      <c r="C33" s="70"/>
      <c r="D33" s="70"/>
      <c r="E33" s="70"/>
      <c r="F33" s="70"/>
      <c r="G33" s="70"/>
      <c r="H33" s="70"/>
      <c r="I33" s="70"/>
      <c r="J33" s="70"/>
      <c r="K33" s="70"/>
      <c r="L33" s="70"/>
      <c r="M33" s="70"/>
      <c r="N33" s="70"/>
      <c r="O33" s="70"/>
      <c r="P33" s="70"/>
      <c r="Q33" s="70"/>
      <c r="R33" s="70"/>
      <c r="S33" s="70"/>
      <c r="T33" s="70"/>
      <c r="U33" s="70"/>
      <c r="V33" s="70"/>
      <c r="W33" s="70"/>
      <c r="X33" s="70"/>
      <c r="Y33" s="70"/>
      <c r="Z33" s="401"/>
    </row>
    <row r="34" spans="1:26" x14ac:dyDescent="0.25">
      <c r="A34" s="70"/>
      <c r="B34" s="400"/>
      <c r="C34" s="70"/>
      <c r="D34" s="70"/>
      <c r="E34" s="70"/>
      <c r="F34" s="70"/>
      <c r="G34" s="70"/>
      <c r="H34" s="70"/>
      <c r="I34" s="70"/>
      <c r="J34" s="70"/>
      <c r="K34" s="70"/>
      <c r="L34" s="70"/>
      <c r="M34" s="70"/>
      <c r="N34" s="70"/>
      <c r="O34" s="70"/>
      <c r="P34" s="70"/>
      <c r="Q34" s="70"/>
      <c r="R34" s="70"/>
      <c r="S34" s="70"/>
      <c r="T34" s="70"/>
      <c r="U34" s="70"/>
      <c r="V34" s="70"/>
      <c r="W34" s="70"/>
      <c r="X34" s="70"/>
      <c r="Y34" s="70"/>
      <c r="Z34" s="401"/>
    </row>
    <row r="35" spans="1:26" x14ac:dyDescent="0.25">
      <c r="A35" s="70"/>
      <c r="B35" s="400"/>
      <c r="C35" s="70"/>
      <c r="D35" s="70"/>
      <c r="E35" s="70"/>
      <c r="F35" s="70"/>
      <c r="G35" s="70"/>
      <c r="H35" s="70"/>
      <c r="I35" s="70"/>
      <c r="J35" s="70"/>
      <c r="K35" s="70"/>
      <c r="L35" s="70"/>
      <c r="M35" s="70"/>
      <c r="N35" s="70"/>
      <c r="O35" s="70"/>
      <c r="P35" s="70"/>
      <c r="Q35" s="70"/>
      <c r="R35" s="70"/>
      <c r="S35" s="70"/>
      <c r="T35" s="70"/>
      <c r="U35" s="70"/>
      <c r="V35" s="70"/>
      <c r="W35" s="70"/>
      <c r="X35" s="70"/>
      <c r="Y35" s="70"/>
      <c r="Z35" s="401"/>
    </row>
    <row r="36" spans="1:26" x14ac:dyDescent="0.25">
      <c r="A36" s="70"/>
      <c r="B36" s="400"/>
      <c r="C36" s="70"/>
      <c r="D36" s="70"/>
      <c r="E36" s="70"/>
      <c r="F36" s="70"/>
      <c r="G36" s="70"/>
      <c r="H36" s="70"/>
      <c r="I36" s="70"/>
      <c r="J36" s="70"/>
      <c r="K36" s="70"/>
      <c r="L36" s="70"/>
      <c r="M36" s="70"/>
      <c r="N36" s="70"/>
      <c r="O36" s="70"/>
      <c r="P36" s="70"/>
      <c r="Q36" s="70"/>
      <c r="R36" s="70"/>
      <c r="S36" s="70"/>
      <c r="T36" s="70"/>
      <c r="U36" s="70"/>
      <c r="V36" s="70"/>
      <c r="W36" s="70"/>
      <c r="X36" s="70"/>
      <c r="Y36" s="70"/>
      <c r="Z36" s="401"/>
    </row>
    <row r="37" spans="1:26" x14ac:dyDescent="0.25">
      <c r="A37" s="70"/>
      <c r="B37" s="400"/>
      <c r="C37" s="70"/>
      <c r="D37" s="70"/>
      <c r="E37" s="70"/>
      <c r="F37" s="70"/>
      <c r="G37" s="70"/>
      <c r="H37" s="70"/>
      <c r="I37" s="70"/>
      <c r="J37" s="70"/>
      <c r="K37" s="70"/>
      <c r="L37" s="70"/>
      <c r="M37" s="70"/>
      <c r="N37" s="70"/>
      <c r="O37" s="70"/>
      <c r="P37" s="70"/>
      <c r="Q37" s="70"/>
      <c r="R37" s="70"/>
      <c r="S37" s="70"/>
      <c r="T37" s="70"/>
      <c r="U37" s="70"/>
      <c r="V37" s="70"/>
      <c r="W37" s="70"/>
      <c r="X37" s="70"/>
      <c r="Y37" s="70"/>
      <c r="Z37" s="401"/>
    </row>
    <row r="38" spans="1:26" x14ac:dyDescent="0.25">
      <c r="A38" s="70"/>
      <c r="B38" s="400"/>
      <c r="C38" s="70"/>
      <c r="D38" s="70"/>
      <c r="E38" s="70"/>
      <c r="F38" s="70"/>
      <c r="G38" s="70"/>
      <c r="H38" s="70"/>
      <c r="I38" s="70"/>
      <c r="J38" s="70"/>
      <c r="K38" s="70"/>
      <c r="L38" s="70"/>
      <c r="M38" s="70"/>
      <c r="N38" s="70"/>
      <c r="O38" s="70"/>
      <c r="P38" s="70"/>
      <c r="Q38" s="70"/>
      <c r="R38" s="70"/>
      <c r="S38" s="70"/>
      <c r="T38" s="70"/>
      <c r="U38" s="70"/>
      <c r="V38" s="70"/>
      <c r="W38" s="70"/>
      <c r="X38" s="70"/>
      <c r="Y38" s="70"/>
      <c r="Z38" s="401"/>
    </row>
    <row r="39" spans="1:26" x14ac:dyDescent="0.25">
      <c r="A39" s="70"/>
      <c r="B39" s="400"/>
      <c r="C39" s="70"/>
      <c r="D39" s="70"/>
      <c r="E39" s="70"/>
      <c r="F39" s="70"/>
      <c r="G39" s="70"/>
      <c r="H39" s="70"/>
      <c r="I39" s="70"/>
      <c r="J39" s="70"/>
      <c r="K39" s="70"/>
      <c r="L39" s="70"/>
      <c r="M39" s="70"/>
      <c r="N39" s="70"/>
      <c r="O39" s="70"/>
      <c r="P39" s="70"/>
      <c r="Q39" s="70"/>
      <c r="R39" s="70"/>
      <c r="S39" s="70"/>
      <c r="T39" s="70"/>
      <c r="U39" s="70"/>
      <c r="V39" s="70"/>
      <c r="W39" s="70"/>
      <c r="X39" s="70"/>
      <c r="Y39" s="70"/>
      <c r="Z39" s="401"/>
    </row>
    <row r="40" spans="1:26" x14ac:dyDescent="0.25">
      <c r="A40" s="70"/>
      <c r="B40" s="400"/>
      <c r="C40" s="70"/>
      <c r="D40" s="70"/>
      <c r="E40" s="70"/>
      <c r="F40" s="70"/>
      <c r="G40" s="70"/>
      <c r="H40" s="70"/>
      <c r="I40" s="70"/>
      <c r="J40" s="70"/>
      <c r="K40" s="70"/>
      <c r="L40" s="70"/>
      <c r="M40" s="70"/>
      <c r="N40" s="70"/>
      <c r="O40" s="70"/>
      <c r="P40" s="70"/>
      <c r="Q40" s="70"/>
      <c r="R40" s="70"/>
      <c r="S40" s="70"/>
      <c r="T40" s="70"/>
      <c r="U40" s="70"/>
      <c r="V40" s="70"/>
      <c r="W40" s="70"/>
      <c r="X40" s="70"/>
      <c r="Y40" s="70"/>
      <c r="Z40" s="401"/>
    </row>
    <row r="41" spans="1:26" x14ac:dyDescent="0.25">
      <c r="A41" s="70"/>
      <c r="B41" s="400"/>
      <c r="C41" s="70"/>
      <c r="D41" s="70"/>
      <c r="E41" s="70"/>
      <c r="F41" s="70"/>
      <c r="G41" s="70"/>
      <c r="H41" s="70"/>
      <c r="I41" s="70"/>
      <c r="J41" s="70"/>
      <c r="K41" s="70"/>
      <c r="L41" s="70"/>
      <c r="M41" s="70"/>
      <c r="N41" s="70"/>
      <c r="O41" s="70"/>
      <c r="P41" s="70"/>
      <c r="Q41" s="70"/>
      <c r="R41" s="70"/>
      <c r="S41" s="70"/>
      <c r="T41" s="70"/>
      <c r="U41" s="70"/>
      <c r="V41" s="70"/>
      <c r="W41" s="70"/>
      <c r="X41" s="70"/>
      <c r="Y41" s="70"/>
      <c r="Z41" s="401"/>
    </row>
    <row r="42" spans="1:26" x14ac:dyDescent="0.25">
      <c r="A42" s="70"/>
      <c r="B42" s="400"/>
      <c r="C42" s="70"/>
      <c r="D42" s="70"/>
      <c r="E42" s="70"/>
      <c r="F42" s="70"/>
      <c r="G42" s="70"/>
      <c r="H42" s="70"/>
      <c r="I42" s="70"/>
      <c r="J42" s="70"/>
      <c r="K42" s="70"/>
      <c r="L42" s="70"/>
      <c r="M42" s="70"/>
      <c r="N42" s="70"/>
      <c r="O42" s="70"/>
      <c r="P42" s="70"/>
      <c r="Q42" s="70"/>
      <c r="R42" s="70"/>
      <c r="S42" s="70"/>
      <c r="T42" s="70"/>
      <c r="U42" s="70"/>
      <c r="V42" s="70"/>
      <c r="W42" s="70"/>
      <c r="X42" s="70"/>
      <c r="Y42" s="70"/>
      <c r="Z42" s="401"/>
    </row>
    <row r="43" spans="1:26" x14ac:dyDescent="0.25">
      <c r="A43" s="70"/>
      <c r="B43" s="400"/>
      <c r="C43" s="70"/>
      <c r="D43" s="70"/>
      <c r="E43" s="70"/>
      <c r="F43" s="70"/>
      <c r="G43" s="70"/>
      <c r="H43" s="70"/>
      <c r="I43" s="70"/>
      <c r="J43" s="70"/>
      <c r="K43" s="70"/>
      <c r="L43" s="70"/>
      <c r="M43" s="70"/>
      <c r="N43" s="70"/>
      <c r="O43" s="70"/>
      <c r="P43" s="70"/>
      <c r="Q43" s="70"/>
      <c r="R43" s="70"/>
      <c r="S43" s="70"/>
      <c r="T43" s="70"/>
      <c r="U43" s="70"/>
      <c r="V43" s="70"/>
      <c r="W43" s="70"/>
      <c r="X43" s="70"/>
      <c r="Y43" s="70"/>
      <c r="Z43" s="401"/>
    </row>
    <row r="44" spans="1:26" x14ac:dyDescent="0.25">
      <c r="A44" s="70"/>
      <c r="B44" s="400"/>
      <c r="C44" s="70"/>
      <c r="D44" s="70"/>
      <c r="E44" s="70"/>
      <c r="F44" s="70"/>
      <c r="G44" s="70"/>
      <c r="H44" s="70"/>
      <c r="I44" s="70"/>
      <c r="J44" s="70"/>
      <c r="K44" s="70"/>
      <c r="L44" s="70"/>
      <c r="M44" s="70"/>
      <c r="N44" s="70"/>
      <c r="O44" s="70"/>
      <c r="P44" s="70"/>
      <c r="Q44" s="70"/>
      <c r="R44" s="70"/>
      <c r="S44" s="70"/>
      <c r="T44" s="70"/>
      <c r="U44" s="70"/>
      <c r="V44" s="70"/>
      <c r="W44" s="70"/>
      <c r="X44" s="70"/>
      <c r="Y44" s="70"/>
      <c r="Z44" s="401"/>
    </row>
    <row r="45" spans="1:26" x14ac:dyDescent="0.25">
      <c r="A45" s="70"/>
      <c r="B45" s="400"/>
      <c r="C45" s="70"/>
      <c r="D45" s="70"/>
      <c r="E45" s="70"/>
      <c r="F45" s="70"/>
      <c r="G45" s="70"/>
      <c r="H45" s="70"/>
      <c r="I45" s="70"/>
      <c r="J45" s="70"/>
      <c r="K45" s="70"/>
      <c r="L45" s="70"/>
      <c r="M45" s="70"/>
      <c r="N45" s="70"/>
      <c r="O45" s="70"/>
      <c r="P45" s="70"/>
      <c r="Q45" s="70"/>
      <c r="R45" s="70"/>
      <c r="S45" s="70"/>
      <c r="T45" s="70"/>
      <c r="U45" s="70"/>
      <c r="V45" s="70"/>
      <c r="W45" s="70"/>
      <c r="X45" s="70"/>
      <c r="Y45" s="70"/>
      <c r="Z45" s="401"/>
    </row>
    <row r="46" spans="1:26" x14ac:dyDescent="0.25">
      <c r="A46" s="70"/>
      <c r="B46" s="400"/>
      <c r="C46" s="70"/>
      <c r="D46" s="70"/>
      <c r="E46" s="70"/>
      <c r="F46" s="70"/>
      <c r="G46" s="70"/>
      <c r="H46" s="70"/>
      <c r="I46" s="70"/>
      <c r="J46" s="70"/>
      <c r="K46" s="70"/>
      <c r="L46" s="70"/>
      <c r="M46" s="70"/>
      <c r="N46" s="70"/>
      <c r="O46" s="70"/>
      <c r="P46" s="70"/>
      <c r="Q46" s="70"/>
      <c r="R46" s="70"/>
      <c r="S46" s="70"/>
      <c r="T46" s="70"/>
      <c r="U46" s="70"/>
      <c r="V46" s="70"/>
      <c r="W46" s="70"/>
      <c r="X46" s="70"/>
      <c r="Y46" s="70"/>
      <c r="Z46" s="401"/>
    </row>
    <row r="47" spans="1:26" x14ac:dyDescent="0.25">
      <c r="A47" s="70"/>
      <c r="B47" s="400"/>
      <c r="C47" s="70"/>
      <c r="D47" s="70"/>
      <c r="E47" s="70"/>
      <c r="F47" s="70"/>
      <c r="G47" s="70"/>
      <c r="H47" s="70"/>
      <c r="I47" s="70"/>
      <c r="J47" s="70"/>
      <c r="K47" s="70"/>
      <c r="L47" s="70"/>
      <c r="M47" s="70"/>
      <c r="N47" s="70"/>
      <c r="O47" s="70"/>
      <c r="P47" s="70"/>
      <c r="Q47" s="70"/>
      <c r="R47" s="70"/>
      <c r="S47" s="70"/>
      <c r="T47" s="70"/>
      <c r="U47" s="70"/>
      <c r="V47" s="70"/>
      <c r="W47" s="70"/>
      <c r="X47" s="70"/>
      <c r="Y47" s="70"/>
      <c r="Z47" s="401"/>
    </row>
    <row r="48" spans="1:26" x14ac:dyDescent="0.25">
      <c r="A48" s="70"/>
      <c r="B48" s="400"/>
      <c r="C48" s="70"/>
      <c r="D48" s="70"/>
      <c r="E48" s="70"/>
      <c r="F48" s="70"/>
      <c r="G48" s="70"/>
      <c r="H48" s="70"/>
      <c r="I48" s="70"/>
      <c r="J48" s="70"/>
      <c r="K48" s="70"/>
      <c r="L48" s="70"/>
      <c r="M48" s="70"/>
      <c r="N48" s="70"/>
      <c r="O48" s="70"/>
      <c r="P48" s="70"/>
      <c r="Q48" s="70"/>
      <c r="R48" s="70"/>
      <c r="S48" s="70"/>
      <c r="T48" s="70"/>
      <c r="U48" s="70"/>
      <c r="V48" s="70"/>
      <c r="W48" s="70"/>
      <c r="X48" s="70"/>
      <c r="Y48" s="70"/>
      <c r="Z48" s="401"/>
    </row>
    <row r="49" spans="1:26" x14ac:dyDescent="0.25">
      <c r="A49" s="70"/>
      <c r="B49" s="400"/>
      <c r="C49" s="70"/>
      <c r="D49" s="70"/>
      <c r="E49" s="70"/>
      <c r="F49" s="70"/>
      <c r="G49" s="70"/>
      <c r="H49" s="70"/>
      <c r="I49" s="70"/>
      <c r="J49" s="70"/>
      <c r="K49" s="70"/>
      <c r="L49" s="70"/>
      <c r="M49" s="70"/>
      <c r="N49" s="70"/>
      <c r="O49" s="70"/>
      <c r="P49" s="70"/>
      <c r="Q49" s="70"/>
      <c r="R49" s="70"/>
      <c r="S49" s="70"/>
      <c r="T49" s="70"/>
      <c r="U49" s="70"/>
      <c r="V49" s="70"/>
      <c r="W49" s="70"/>
      <c r="X49" s="70"/>
      <c r="Y49" s="70"/>
      <c r="Z49" s="401"/>
    </row>
    <row r="50" spans="1:26" x14ac:dyDescent="0.25">
      <c r="A50" s="70"/>
      <c r="B50" s="400"/>
      <c r="C50" s="70"/>
      <c r="D50" s="70"/>
      <c r="E50" s="70"/>
      <c r="F50" s="70"/>
      <c r="G50" s="70"/>
      <c r="H50" s="70"/>
      <c r="I50" s="70"/>
      <c r="J50" s="70"/>
      <c r="K50" s="70"/>
      <c r="L50" s="70"/>
      <c r="M50" s="70"/>
      <c r="N50" s="70"/>
      <c r="O50" s="70"/>
      <c r="P50" s="70"/>
      <c r="Q50" s="70"/>
      <c r="R50" s="70"/>
      <c r="S50" s="70"/>
      <c r="T50" s="70"/>
      <c r="U50" s="70"/>
      <c r="V50" s="70"/>
      <c r="W50" s="70"/>
      <c r="X50" s="70"/>
      <c r="Y50" s="70"/>
      <c r="Z50" s="401"/>
    </row>
    <row r="51" spans="1:26" x14ac:dyDescent="0.25">
      <c r="A51" s="70"/>
      <c r="B51" s="400"/>
      <c r="C51" s="70"/>
      <c r="D51" s="70"/>
      <c r="E51" s="70"/>
      <c r="F51" s="70"/>
      <c r="G51" s="70"/>
      <c r="H51" s="70"/>
      <c r="I51" s="70"/>
      <c r="J51" s="70"/>
      <c r="K51" s="70"/>
      <c r="L51" s="70"/>
      <c r="M51" s="70"/>
      <c r="N51" s="70"/>
      <c r="O51" s="70"/>
      <c r="P51" s="70"/>
      <c r="Q51" s="70"/>
      <c r="R51" s="70"/>
      <c r="S51" s="70"/>
      <c r="T51" s="70"/>
      <c r="U51" s="70"/>
      <c r="V51" s="70"/>
      <c r="W51" s="70"/>
      <c r="X51" s="70"/>
      <c r="Y51" s="70"/>
      <c r="Z51" s="401"/>
    </row>
    <row r="52" spans="1:26" x14ac:dyDescent="0.25">
      <c r="A52" s="70"/>
      <c r="B52" s="400"/>
      <c r="C52" s="70"/>
      <c r="D52" s="70"/>
      <c r="E52" s="70"/>
      <c r="F52" s="70"/>
      <c r="G52" s="70"/>
      <c r="H52" s="70"/>
      <c r="I52" s="70"/>
      <c r="J52" s="70"/>
      <c r="K52" s="70"/>
      <c r="L52" s="70"/>
      <c r="M52" s="70"/>
      <c r="N52" s="70"/>
      <c r="O52" s="70"/>
      <c r="P52" s="70"/>
      <c r="Q52" s="70"/>
      <c r="R52" s="70"/>
      <c r="S52" s="70"/>
      <c r="T52" s="70"/>
      <c r="U52" s="70"/>
      <c r="V52" s="70"/>
      <c r="W52" s="70"/>
      <c r="X52" s="70"/>
      <c r="Y52" s="70"/>
      <c r="Z52" s="401"/>
    </row>
    <row r="53" spans="1:26" x14ac:dyDescent="0.25">
      <c r="A53" s="70"/>
      <c r="B53" s="400"/>
      <c r="C53" s="70"/>
      <c r="D53" s="70"/>
      <c r="E53" s="70"/>
      <c r="F53" s="70"/>
      <c r="G53" s="70"/>
      <c r="H53" s="70"/>
      <c r="I53" s="70"/>
      <c r="J53" s="70"/>
      <c r="K53" s="70"/>
      <c r="L53" s="70"/>
      <c r="M53" s="70"/>
      <c r="N53" s="70"/>
      <c r="O53" s="70"/>
      <c r="P53" s="70"/>
      <c r="Q53" s="70"/>
      <c r="R53" s="70"/>
      <c r="S53" s="70"/>
      <c r="T53" s="70"/>
      <c r="U53" s="70"/>
      <c r="V53" s="70"/>
      <c r="W53" s="70"/>
      <c r="X53" s="70"/>
      <c r="Y53" s="70"/>
      <c r="Z53" s="401"/>
    </row>
    <row r="54" spans="1:26" x14ac:dyDescent="0.25">
      <c r="A54" s="70"/>
      <c r="B54" s="400"/>
      <c r="C54" s="70"/>
      <c r="D54" s="70"/>
      <c r="E54" s="70"/>
      <c r="F54" s="70"/>
      <c r="G54" s="70"/>
      <c r="H54" s="70"/>
      <c r="I54" s="70"/>
      <c r="J54" s="70"/>
      <c r="K54" s="70"/>
      <c r="L54" s="70"/>
      <c r="M54" s="70"/>
      <c r="N54" s="70"/>
      <c r="O54" s="70"/>
      <c r="P54" s="70"/>
      <c r="Q54" s="70"/>
      <c r="R54" s="70"/>
      <c r="S54" s="70"/>
      <c r="T54" s="70"/>
      <c r="U54" s="70"/>
      <c r="V54" s="70"/>
      <c r="W54" s="70"/>
      <c r="X54" s="70"/>
      <c r="Y54" s="70"/>
      <c r="Z54" s="401"/>
    </row>
    <row r="55" spans="1:26" x14ac:dyDescent="0.25">
      <c r="A55" s="70"/>
      <c r="B55" s="400"/>
      <c r="C55" s="70"/>
      <c r="D55" s="70"/>
      <c r="E55" s="70"/>
      <c r="F55" s="70"/>
      <c r="G55" s="70"/>
      <c r="H55" s="70"/>
      <c r="I55" s="70"/>
      <c r="J55" s="70"/>
      <c r="K55" s="70"/>
      <c r="L55" s="70"/>
      <c r="M55" s="70"/>
      <c r="N55" s="70"/>
      <c r="O55" s="70"/>
      <c r="P55" s="70"/>
      <c r="Q55" s="70"/>
      <c r="R55" s="70"/>
      <c r="S55" s="70"/>
      <c r="T55" s="70"/>
      <c r="U55" s="70"/>
      <c r="V55" s="70"/>
      <c r="W55" s="70"/>
      <c r="X55" s="70"/>
      <c r="Y55" s="70"/>
      <c r="Z55" s="401"/>
    </row>
    <row r="56" spans="1:26" x14ac:dyDescent="0.25">
      <c r="A56" s="70"/>
      <c r="B56" s="400"/>
      <c r="C56" s="70"/>
      <c r="D56" s="70"/>
      <c r="E56" s="70"/>
      <c r="F56" s="70"/>
      <c r="G56" s="70"/>
      <c r="H56" s="70"/>
      <c r="I56" s="70"/>
      <c r="J56" s="70"/>
      <c r="K56" s="70"/>
      <c r="L56" s="70"/>
      <c r="M56" s="70"/>
      <c r="N56" s="70"/>
      <c r="O56" s="70"/>
      <c r="P56" s="70"/>
      <c r="Q56" s="70"/>
      <c r="R56" s="70"/>
      <c r="S56" s="70"/>
      <c r="T56" s="70"/>
      <c r="U56" s="70"/>
      <c r="V56" s="70"/>
      <c r="W56" s="70"/>
      <c r="X56" s="70"/>
      <c r="Y56" s="70"/>
      <c r="Z56" s="401"/>
    </row>
    <row r="57" spans="1:26" x14ac:dyDescent="0.25">
      <c r="A57" s="70"/>
      <c r="B57" s="400"/>
      <c r="C57" s="70"/>
      <c r="D57" s="70"/>
      <c r="E57" s="70"/>
      <c r="F57" s="70"/>
      <c r="G57" s="70"/>
      <c r="H57" s="70"/>
      <c r="I57" s="70"/>
      <c r="J57" s="70"/>
      <c r="K57" s="70"/>
      <c r="L57" s="70"/>
      <c r="M57" s="70"/>
      <c r="N57" s="70"/>
      <c r="O57" s="70"/>
      <c r="P57" s="70"/>
      <c r="Q57" s="70"/>
      <c r="R57" s="70"/>
      <c r="S57" s="70"/>
      <c r="T57" s="70"/>
      <c r="U57" s="70"/>
      <c r="V57" s="70"/>
      <c r="W57" s="70"/>
      <c r="X57" s="70"/>
      <c r="Y57" s="70"/>
      <c r="Z57" s="401"/>
    </row>
    <row r="58" spans="1:26" x14ac:dyDescent="0.25">
      <c r="A58" s="70"/>
      <c r="B58" s="400"/>
      <c r="C58" s="70"/>
      <c r="D58" s="70"/>
      <c r="E58" s="70"/>
      <c r="F58" s="70"/>
      <c r="G58" s="70"/>
      <c r="H58" s="70"/>
      <c r="I58" s="70"/>
      <c r="J58" s="70"/>
      <c r="K58" s="70"/>
      <c r="L58" s="70"/>
      <c r="M58" s="70"/>
      <c r="N58" s="70"/>
      <c r="O58" s="70"/>
      <c r="P58" s="70"/>
      <c r="Q58" s="70"/>
      <c r="R58" s="70"/>
      <c r="S58" s="70"/>
      <c r="T58" s="70"/>
      <c r="U58" s="70"/>
      <c r="V58" s="70"/>
      <c r="W58" s="70"/>
      <c r="X58" s="70"/>
      <c r="Y58" s="70"/>
      <c r="Z58" s="401"/>
    </row>
    <row r="59" spans="1:26" x14ac:dyDescent="0.25">
      <c r="A59" s="70"/>
      <c r="B59" s="400"/>
      <c r="C59" s="70"/>
      <c r="D59" s="70"/>
      <c r="E59" s="70"/>
      <c r="F59" s="70"/>
      <c r="G59" s="70"/>
      <c r="H59" s="70"/>
      <c r="I59" s="70"/>
      <c r="J59" s="70"/>
      <c r="K59" s="70"/>
      <c r="L59" s="70"/>
      <c r="M59" s="70"/>
      <c r="N59" s="70"/>
      <c r="O59" s="70"/>
      <c r="P59" s="70"/>
      <c r="Q59" s="70"/>
      <c r="R59" s="70"/>
      <c r="S59" s="70"/>
      <c r="T59" s="70"/>
      <c r="U59" s="70"/>
      <c r="V59" s="70"/>
      <c r="W59" s="70"/>
      <c r="X59" s="70"/>
      <c r="Y59" s="70"/>
      <c r="Z59" s="401"/>
    </row>
    <row r="60" spans="1:26" x14ac:dyDescent="0.25">
      <c r="A60" s="70"/>
      <c r="B60" s="400"/>
      <c r="C60" s="70"/>
      <c r="D60" s="70"/>
      <c r="E60" s="70"/>
      <c r="F60" s="70"/>
      <c r="G60" s="70"/>
      <c r="H60" s="70"/>
      <c r="I60" s="70"/>
      <c r="J60" s="70"/>
      <c r="K60" s="70"/>
      <c r="L60" s="70"/>
      <c r="M60" s="70"/>
      <c r="N60" s="70"/>
      <c r="O60" s="70"/>
      <c r="P60" s="70"/>
      <c r="Q60" s="70"/>
      <c r="R60" s="70"/>
      <c r="S60" s="70"/>
      <c r="T60" s="70"/>
      <c r="U60" s="70"/>
      <c r="V60" s="70"/>
      <c r="W60" s="70"/>
      <c r="X60" s="70"/>
      <c r="Y60" s="70"/>
      <c r="Z60" s="401"/>
    </row>
    <row r="61" spans="1:26" x14ac:dyDescent="0.25">
      <c r="A61" s="70"/>
      <c r="B61" s="400"/>
      <c r="C61" s="70"/>
      <c r="D61" s="70"/>
      <c r="E61" s="70"/>
      <c r="F61" s="70"/>
      <c r="G61" s="70"/>
      <c r="H61" s="70"/>
      <c r="I61" s="70"/>
      <c r="J61" s="70"/>
      <c r="K61" s="70"/>
      <c r="L61" s="70"/>
      <c r="M61" s="70"/>
      <c r="N61" s="70"/>
      <c r="O61" s="70"/>
      <c r="P61" s="70"/>
      <c r="Q61" s="70"/>
      <c r="R61" s="70"/>
      <c r="S61" s="70"/>
      <c r="T61" s="70"/>
      <c r="U61" s="70"/>
      <c r="V61" s="70"/>
      <c r="W61" s="70"/>
      <c r="X61" s="70"/>
      <c r="Y61" s="70"/>
      <c r="Z61" s="401"/>
    </row>
    <row r="62" spans="1:26" x14ac:dyDescent="0.25">
      <c r="A62" s="70"/>
      <c r="B62" s="400"/>
      <c r="C62" s="70"/>
      <c r="D62" s="70"/>
      <c r="E62" s="70"/>
      <c r="F62" s="70"/>
      <c r="G62" s="70"/>
      <c r="H62" s="70"/>
      <c r="I62" s="70"/>
      <c r="J62" s="70"/>
      <c r="K62" s="70"/>
      <c r="L62" s="70"/>
      <c r="M62" s="70"/>
      <c r="N62" s="70"/>
      <c r="O62" s="70"/>
      <c r="P62" s="70"/>
      <c r="Q62" s="70"/>
      <c r="R62" s="70"/>
      <c r="S62" s="70"/>
      <c r="T62" s="70"/>
      <c r="U62" s="70"/>
      <c r="V62" s="70"/>
      <c r="W62" s="70"/>
      <c r="X62" s="70"/>
      <c r="Y62" s="70"/>
      <c r="Z62" s="401"/>
    </row>
    <row r="63" spans="1:26" x14ac:dyDescent="0.25">
      <c r="A63" s="70"/>
      <c r="B63" s="400"/>
      <c r="C63" s="70"/>
      <c r="D63" s="70"/>
      <c r="E63" s="70"/>
      <c r="F63" s="70"/>
      <c r="G63" s="70"/>
      <c r="H63" s="70"/>
      <c r="I63" s="70"/>
      <c r="J63" s="70"/>
      <c r="K63" s="70"/>
      <c r="L63" s="70"/>
      <c r="M63" s="70"/>
      <c r="N63" s="70"/>
      <c r="O63" s="70"/>
      <c r="P63" s="70"/>
      <c r="Q63" s="70"/>
      <c r="R63" s="70"/>
      <c r="S63" s="70"/>
      <c r="T63" s="70"/>
      <c r="U63" s="70"/>
      <c r="V63" s="70"/>
      <c r="W63" s="70"/>
      <c r="X63" s="70"/>
      <c r="Y63" s="70"/>
      <c r="Z63" s="401"/>
    </row>
    <row r="64" spans="1:26" x14ac:dyDescent="0.25">
      <c r="A64" s="70"/>
      <c r="B64" s="400"/>
      <c r="C64" s="70"/>
      <c r="D64" s="70"/>
      <c r="E64" s="70"/>
      <c r="F64" s="70"/>
      <c r="G64" s="70"/>
      <c r="H64" s="70"/>
      <c r="I64" s="70"/>
      <c r="J64" s="70"/>
      <c r="K64" s="70"/>
      <c r="L64" s="70"/>
      <c r="M64" s="70"/>
      <c r="N64" s="70"/>
      <c r="O64" s="70"/>
      <c r="P64" s="70"/>
      <c r="Q64" s="70"/>
      <c r="R64" s="70"/>
      <c r="S64" s="70"/>
      <c r="T64" s="70"/>
      <c r="U64" s="70"/>
      <c r="V64" s="70"/>
      <c r="W64" s="70"/>
      <c r="X64" s="70"/>
      <c r="Y64" s="70"/>
      <c r="Z64" s="401"/>
    </row>
    <row r="65" spans="1:26" x14ac:dyDescent="0.25">
      <c r="A65" s="70"/>
      <c r="B65" s="400"/>
      <c r="C65" s="70"/>
      <c r="D65" s="70"/>
      <c r="E65" s="70"/>
      <c r="F65" s="70"/>
      <c r="G65" s="70"/>
      <c r="H65" s="70"/>
      <c r="I65" s="70"/>
      <c r="J65" s="70"/>
      <c r="K65" s="70"/>
      <c r="L65" s="70"/>
      <c r="M65" s="70"/>
      <c r="N65" s="70"/>
      <c r="O65" s="70"/>
      <c r="P65" s="70"/>
      <c r="Q65" s="70"/>
      <c r="R65" s="70"/>
      <c r="S65" s="70"/>
      <c r="T65" s="70"/>
      <c r="U65" s="70"/>
      <c r="V65" s="70"/>
      <c r="W65" s="70"/>
      <c r="X65" s="70"/>
      <c r="Y65" s="70"/>
      <c r="Z65" s="401"/>
    </row>
    <row r="66" spans="1:26" x14ac:dyDescent="0.25">
      <c r="A66" s="70"/>
      <c r="B66" s="400"/>
      <c r="C66" s="70"/>
      <c r="D66" s="70"/>
      <c r="E66" s="70"/>
      <c r="F66" s="70"/>
      <c r="G66" s="70"/>
      <c r="H66" s="70"/>
      <c r="I66" s="70"/>
      <c r="J66" s="70"/>
      <c r="K66" s="70"/>
      <c r="L66" s="70"/>
      <c r="M66" s="70"/>
      <c r="N66" s="70"/>
      <c r="O66" s="70"/>
      <c r="P66" s="70"/>
      <c r="Q66" s="70"/>
      <c r="R66" s="70"/>
      <c r="S66" s="70"/>
      <c r="T66" s="70"/>
      <c r="U66" s="70"/>
      <c r="V66" s="70"/>
      <c r="W66" s="70"/>
      <c r="X66" s="70"/>
      <c r="Y66" s="70"/>
      <c r="Z66" s="401"/>
    </row>
    <row r="67" spans="1:26" x14ac:dyDescent="0.25">
      <c r="A67" s="70"/>
      <c r="B67" s="400"/>
      <c r="C67" s="70"/>
      <c r="D67" s="70"/>
      <c r="E67" s="70"/>
      <c r="F67" s="70"/>
      <c r="G67" s="70"/>
      <c r="H67" s="70"/>
      <c r="I67" s="70"/>
      <c r="J67" s="70"/>
      <c r="K67" s="70"/>
      <c r="L67" s="70"/>
      <c r="M67" s="70"/>
      <c r="N67" s="70"/>
      <c r="O67" s="70"/>
      <c r="P67" s="70"/>
      <c r="Q67" s="70"/>
      <c r="R67" s="70"/>
      <c r="S67" s="70"/>
      <c r="T67" s="70"/>
      <c r="U67" s="70"/>
      <c r="V67" s="70"/>
      <c r="W67" s="70"/>
      <c r="X67" s="70"/>
      <c r="Y67" s="70"/>
      <c r="Z67" s="401"/>
    </row>
    <row r="68" spans="1:26" x14ac:dyDescent="0.25">
      <c r="A68" s="70"/>
      <c r="B68" s="400"/>
      <c r="C68" s="70"/>
      <c r="D68" s="70"/>
      <c r="E68" s="70"/>
      <c r="F68" s="70"/>
      <c r="G68" s="70"/>
      <c r="H68" s="70"/>
      <c r="I68" s="70"/>
      <c r="J68" s="70"/>
      <c r="K68" s="70"/>
      <c r="L68" s="70"/>
      <c r="M68" s="70"/>
      <c r="N68" s="70"/>
      <c r="O68" s="70"/>
      <c r="P68" s="70"/>
      <c r="Q68" s="70"/>
      <c r="R68" s="70"/>
      <c r="S68" s="70"/>
      <c r="T68" s="70"/>
      <c r="U68" s="70"/>
      <c r="V68" s="70"/>
      <c r="W68" s="70"/>
      <c r="X68" s="70"/>
      <c r="Y68" s="70"/>
      <c r="Z68" s="401"/>
    </row>
    <row r="69" spans="1:26" x14ac:dyDescent="0.25">
      <c r="A69" s="70"/>
      <c r="B69" s="400"/>
      <c r="C69" s="70"/>
      <c r="D69" s="70"/>
      <c r="E69" s="70"/>
      <c r="F69" s="70"/>
      <c r="G69" s="70"/>
      <c r="H69" s="70"/>
      <c r="I69" s="70"/>
      <c r="J69" s="70"/>
      <c r="K69" s="70"/>
      <c r="L69" s="70"/>
      <c r="M69" s="70"/>
      <c r="N69" s="70"/>
      <c r="O69" s="70"/>
      <c r="P69" s="70"/>
      <c r="Q69" s="70"/>
      <c r="R69" s="70"/>
      <c r="S69" s="70"/>
      <c r="T69" s="70"/>
      <c r="U69" s="70"/>
      <c r="V69" s="70"/>
      <c r="W69" s="70"/>
      <c r="X69" s="70"/>
      <c r="Y69" s="70"/>
      <c r="Z69" s="401"/>
    </row>
    <row r="70" spans="1:26" x14ac:dyDescent="0.25">
      <c r="A70" s="70"/>
      <c r="B70" s="400"/>
      <c r="C70" s="70"/>
      <c r="D70" s="70"/>
      <c r="E70" s="70"/>
      <c r="F70" s="70"/>
      <c r="G70" s="70"/>
      <c r="H70" s="70"/>
      <c r="I70" s="70"/>
      <c r="J70" s="70"/>
      <c r="K70" s="70"/>
      <c r="L70" s="70"/>
      <c r="M70" s="70"/>
      <c r="N70" s="70"/>
      <c r="O70" s="70"/>
      <c r="P70" s="70"/>
      <c r="Q70" s="70"/>
      <c r="R70" s="70"/>
      <c r="S70" s="70"/>
      <c r="T70" s="70"/>
      <c r="U70" s="70"/>
      <c r="V70" s="70"/>
      <c r="W70" s="70"/>
      <c r="X70" s="70"/>
      <c r="Y70" s="70"/>
      <c r="Z70" s="401"/>
    </row>
    <row r="71" spans="1:26" x14ac:dyDescent="0.25">
      <c r="A71" s="70"/>
      <c r="B71" s="400"/>
      <c r="C71" s="70"/>
      <c r="D71" s="70"/>
      <c r="E71" s="70"/>
      <c r="F71" s="70"/>
      <c r="G71" s="70"/>
      <c r="H71" s="70"/>
      <c r="I71" s="70"/>
      <c r="J71" s="70"/>
      <c r="K71" s="70"/>
      <c r="L71" s="70"/>
      <c r="M71" s="70"/>
      <c r="N71" s="70"/>
      <c r="O71" s="70"/>
      <c r="P71" s="70"/>
      <c r="Q71" s="70"/>
      <c r="R71" s="70"/>
      <c r="S71" s="70"/>
      <c r="T71" s="70"/>
      <c r="U71" s="70"/>
      <c r="V71" s="70"/>
      <c r="W71" s="70"/>
      <c r="X71" s="70"/>
      <c r="Y71" s="70"/>
      <c r="Z71" s="401"/>
    </row>
    <row r="72" spans="1:26" x14ac:dyDescent="0.25">
      <c r="A72" s="70"/>
      <c r="B72" s="400"/>
      <c r="C72" s="70"/>
      <c r="D72" s="70"/>
      <c r="E72" s="70"/>
      <c r="F72" s="70"/>
      <c r="G72" s="70"/>
      <c r="H72" s="70"/>
      <c r="I72" s="70"/>
      <c r="J72" s="70"/>
      <c r="K72" s="70"/>
      <c r="L72" s="70"/>
      <c r="M72" s="70"/>
      <c r="N72" s="70"/>
      <c r="O72" s="70"/>
      <c r="P72" s="70"/>
      <c r="Q72" s="70"/>
      <c r="R72" s="70"/>
      <c r="S72" s="70"/>
      <c r="T72" s="70"/>
      <c r="U72" s="70"/>
      <c r="V72" s="70"/>
      <c r="W72" s="70"/>
      <c r="X72" s="70"/>
      <c r="Y72" s="70"/>
      <c r="Z72" s="401"/>
    </row>
    <row r="73" spans="1:26" x14ac:dyDescent="0.25">
      <c r="A73" s="70"/>
      <c r="B73" s="400"/>
      <c r="C73" s="70"/>
      <c r="D73" s="70"/>
      <c r="E73" s="70"/>
      <c r="F73" s="70"/>
      <c r="G73" s="70"/>
      <c r="H73" s="70"/>
      <c r="I73" s="70"/>
      <c r="J73" s="70"/>
      <c r="K73" s="70"/>
      <c r="L73" s="70"/>
      <c r="M73" s="70"/>
      <c r="N73" s="70"/>
      <c r="O73" s="70"/>
      <c r="P73" s="70"/>
      <c r="Q73" s="70"/>
      <c r="R73" s="70"/>
      <c r="S73" s="70"/>
      <c r="T73" s="70"/>
      <c r="U73" s="70"/>
      <c r="V73" s="70"/>
      <c r="W73" s="70"/>
      <c r="X73" s="70"/>
      <c r="Y73" s="70"/>
      <c r="Z73" s="401"/>
    </row>
    <row r="74" spans="1:26" x14ac:dyDescent="0.25">
      <c r="A74" s="70"/>
      <c r="B74" s="400"/>
      <c r="C74" s="70"/>
      <c r="D74" s="70"/>
      <c r="E74" s="70"/>
      <c r="F74" s="70"/>
      <c r="G74" s="70"/>
      <c r="H74" s="70"/>
      <c r="I74" s="70"/>
      <c r="J74" s="70"/>
      <c r="K74" s="70"/>
      <c r="L74" s="70"/>
      <c r="M74" s="70"/>
      <c r="N74" s="70"/>
      <c r="O74" s="70"/>
      <c r="P74" s="70"/>
      <c r="Q74" s="70"/>
      <c r="R74" s="70"/>
      <c r="S74" s="70"/>
      <c r="T74" s="70"/>
      <c r="U74" s="70"/>
      <c r="V74" s="70"/>
      <c r="W74" s="70"/>
      <c r="X74" s="70"/>
      <c r="Y74" s="70"/>
      <c r="Z74" s="401"/>
    </row>
    <row r="75" spans="1:26" x14ac:dyDescent="0.25">
      <c r="A75" s="70"/>
      <c r="B75" s="400"/>
      <c r="C75" s="70"/>
      <c r="D75" s="70"/>
      <c r="E75" s="70"/>
      <c r="F75" s="70"/>
      <c r="G75" s="70"/>
      <c r="H75" s="70"/>
      <c r="I75" s="70"/>
      <c r="J75" s="70"/>
      <c r="K75" s="70"/>
      <c r="L75" s="70"/>
      <c r="M75" s="70"/>
      <c r="N75" s="70"/>
      <c r="O75" s="70"/>
      <c r="P75" s="70"/>
      <c r="Q75" s="70"/>
      <c r="R75" s="70"/>
      <c r="S75" s="70"/>
      <c r="T75" s="70"/>
      <c r="U75" s="70"/>
      <c r="V75" s="70"/>
      <c r="W75" s="70"/>
      <c r="X75" s="70"/>
      <c r="Y75" s="70"/>
      <c r="Z75" s="401"/>
    </row>
    <row r="76" spans="1:26" x14ac:dyDescent="0.25">
      <c r="A76" s="70"/>
      <c r="B76" s="400"/>
      <c r="C76" s="70"/>
      <c r="D76" s="70"/>
      <c r="E76" s="70"/>
      <c r="F76" s="70"/>
      <c r="G76" s="70"/>
      <c r="H76" s="70"/>
      <c r="I76" s="70"/>
      <c r="J76" s="70"/>
      <c r="K76" s="70"/>
      <c r="L76" s="70"/>
      <c r="M76" s="70"/>
      <c r="N76" s="70"/>
      <c r="O76" s="70"/>
      <c r="P76" s="70"/>
      <c r="Q76" s="70"/>
      <c r="R76" s="70"/>
      <c r="S76" s="70"/>
      <c r="T76" s="70"/>
      <c r="U76" s="70"/>
      <c r="V76" s="70"/>
      <c r="W76" s="70"/>
      <c r="X76" s="70"/>
      <c r="Y76" s="70"/>
      <c r="Z76" s="401"/>
    </row>
    <row r="77" spans="1:26" x14ac:dyDescent="0.25">
      <c r="A77" s="70"/>
      <c r="B77" s="400"/>
      <c r="C77" s="70"/>
      <c r="D77" s="70"/>
      <c r="E77" s="70"/>
      <c r="F77" s="70"/>
      <c r="G77" s="70"/>
      <c r="H77" s="70"/>
      <c r="I77" s="70"/>
      <c r="J77" s="70"/>
      <c r="K77" s="70"/>
      <c r="L77" s="70"/>
      <c r="M77" s="70"/>
      <c r="N77" s="70"/>
      <c r="O77" s="70"/>
      <c r="P77" s="70"/>
      <c r="Q77" s="70"/>
      <c r="R77" s="70"/>
      <c r="S77" s="70"/>
      <c r="T77" s="70"/>
      <c r="U77" s="70"/>
      <c r="V77" s="70"/>
      <c r="W77" s="70"/>
      <c r="X77" s="70"/>
      <c r="Y77" s="70"/>
      <c r="Z77" s="401"/>
    </row>
    <row r="78" spans="1:26" x14ac:dyDescent="0.25">
      <c r="A78" s="70"/>
      <c r="B78" s="400"/>
      <c r="C78" s="70"/>
      <c r="D78" s="70"/>
      <c r="E78" s="70"/>
      <c r="F78" s="70"/>
      <c r="G78" s="70"/>
      <c r="H78" s="70"/>
      <c r="I78" s="70"/>
      <c r="J78" s="70"/>
      <c r="K78" s="70"/>
      <c r="L78" s="70"/>
      <c r="M78" s="70"/>
      <c r="N78" s="70"/>
      <c r="O78" s="70"/>
      <c r="P78" s="70"/>
      <c r="Q78" s="70"/>
      <c r="R78" s="70"/>
      <c r="S78" s="70"/>
      <c r="T78" s="70"/>
      <c r="U78" s="70"/>
      <c r="V78" s="70"/>
      <c r="W78" s="70"/>
      <c r="X78" s="70"/>
      <c r="Y78" s="70"/>
      <c r="Z78" s="401"/>
    </row>
    <row r="79" spans="1:26" x14ac:dyDescent="0.25">
      <c r="A79" s="70"/>
      <c r="B79" s="400"/>
      <c r="C79" s="70"/>
      <c r="D79" s="70"/>
      <c r="E79" s="70"/>
      <c r="F79" s="70"/>
      <c r="G79" s="70"/>
      <c r="H79" s="70"/>
      <c r="I79" s="70"/>
      <c r="J79" s="70"/>
      <c r="K79" s="70"/>
      <c r="L79" s="70"/>
      <c r="M79" s="70"/>
      <c r="N79" s="70"/>
      <c r="O79" s="70"/>
      <c r="P79" s="70"/>
      <c r="Q79" s="70"/>
      <c r="R79" s="70"/>
      <c r="S79" s="70"/>
      <c r="T79" s="70"/>
      <c r="U79" s="70"/>
      <c r="V79" s="70"/>
      <c r="W79" s="70"/>
      <c r="X79" s="70"/>
      <c r="Y79" s="70"/>
      <c r="Z79" s="401"/>
    </row>
    <row r="80" spans="1:26" x14ac:dyDescent="0.25">
      <c r="A80" s="70"/>
      <c r="B80" s="400"/>
      <c r="C80" s="70"/>
      <c r="D80" s="70"/>
      <c r="E80" s="70"/>
      <c r="F80" s="70"/>
      <c r="G80" s="70"/>
      <c r="H80" s="70"/>
      <c r="I80" s="70"/>
      <c r="J80" s="70"/>
      <c r="K80" s="70"/>
      <c r="L80" s="70"/>
      <c r="M80" s="70"/>
      <c r="N80" s="70"/>
      <c r="O80" s="70"/>
      <c r="P80" s="70"/>
      <c r="Q80" s="70"/>
      <c r="R80" s="70"/>
      <c r="S80" s="70"/>
      <c r="T80" s="70"/>
      <c r="U80" s="70"/>
      <c r="V80" s="70"/>
      <c r="W80" s="70"/>
      <c r="X80" s="70"/>
      <c r="Y80" s="70"/>
      <c r="Z80" s="401"/>
    </row>
    <row r="81" spans="1:26" x14ac:dyDescent="0.25">
      <c r="A81" s="70"/>
      <c r="B81" s="400"/>
      <c r="C81" s="70"/>
      <c r="D81" s="70"/>
      <c r="E81" s="70"/>
      <c r="F81" s="70"/>
      <c r="G81" s="70"/>
      <c r="H81" s="70"/>
      <c r="I81" s="70"/>
      <c r="J81" s="70"/>
      <c r="K81" s="70"/>
      <c r="L81" s="70"/>
      <c r="M81" s="70"/>
      <c r="N81" s="70"/>
      <c r="O81" s="70"/>
      <c r="P81" s="70"/>
      <c r="Q81" s="70"/>
      <c r="R81" s="70"/>
      <c r="S81" s="70"/>
      <c r="T81" s="70"/>
      <c r="U81" s="70"/>
      <c r="V81" s="70"/>
      <c r="W81" s="70"/>
      <c r="X81" s="70"/>
      <c r="Y81" s="70"/>
      <c r="Z81" s="401"/>
    </row>
    <row r="82" spans="1:26" x14ac:dyDescent="0.25">
      <c r="A82" s="70"/>
      <c r="B82" s="400"/>
      <c r="C82" s="70"/>
      <c r="D82" s="70"/>
      <c r="E82" s="70"/>
      <c r="F82" s="70"/>
      <c r="G82" s="70"/>
      <c r="H82" s="70"/>
      <c r="I82" s="70"/>
      <c r="J82" s="70"/>
      <c r="K82" s="70"/>
      <c r="L82" s="70"/>
      <c r="M82" s="70"/>
      <c r="N82" s="70"/>
      <c r="O82" s="70"/>
      <c r="P82" s="70"/>
      <c r="Q82" s="70"/>
      <c r="R82" s="70"/>
      <c r="S82" s="70"/>
      <c r="T82" s="70"/>
      <c r="U82" s="70"/>
      <c r="V82" s="70"/>
      <c r="W82" s="70"/>
      <c r="X82" s="70"/>
      <c r="Y82" s="70"/>
      <c r="Z82" s="401"/>
    </row>
    <row r="83" spans="1:26" x14ac:dyDescent="0.25">
      <c r="A83" s="70"/>
      <c r="B83" s="400"/>
      <c r="C83" s="70"/>
      <c r="D83" s="70"/>
      <c r="E83" s="70"/>
      <c r="F83" s="70"/>
      <c r="G83" s="70"/>
      <c r="H83" s="70"/>
      <c r="I83" s="70"/>
      <c r="J83" s="70"/>
      <c r="K83" s="70"/>
      <c r="L83" s="70"/>
      <c r="M83" s="70"/>
      <c r="N83" s="70"/>
      <c r="O83" s="70"/>
      <c r="P83" s="70"/>
      <c r="Q83" s="70"/>
      <c r="R83" s="70"/>
      <c r="S83" s="70"/>
      <c r="T83" s="70"/>
      <c r="U83" s="70"/>
      <c r="V83" s="70"/>
      <c r="W83" s="70"/>
      <c r="X83" s="70"/>
      <c r="Y83" s="70"/>
      <c r="Z83" s="401"/>
    </row>
    <row r="84" spans="1:26" x14ac:dyDescent="0.25">
      <c r="A84" s="70"/>
      <c r="B84" s="400"/>
      <c r="C84" s="70"/>
      <c r="D84" s="70"/>
      <c r="E84" s="70"/>
      <c r="F84" s="70"/>
      <c r="G84" s="70"/>
      <c r="H84" s="70"/>
      <c r="I84" s="70"/>
      <c r="J84" s="70"/>
      <c r="K84" s="70"/>
      <c r="L84" s="70"/>
      <c r="M84" s="70"/>
      <c r="N84" s="70"/>
      <c r="O84" s="70"/>
      <c r="P84" s="70"/>
      <c r="Q84" s="70"/>
      <c r="R84" s="70"/>
      <c r="S84" s="70"/>
      <c r="T84" s="70"/>
      <c r="U84" s="70"/>
      <c r="V84" s="70"/>
      <c r="W84" s="70"/>
      <c r="X84" s="70"/>
      <c r="Y84" s="70"/>
      <c r="Z84" s="401"/>
    </row>
    <row r="85" spans="1:26" x14ac:dyDescent="0.25">
      <c r="A85" s="70"/>
      <c r="B85" s="400"/>
      <c r="C85" s="70"/>
      <c r="D85" s="70"/>
      <c r="E85" s="70"/>
      <c r="F85" s="70"/>
      <c r="G85" s="70"/>
      <c r="H85" s="70"/>
      <c r="I85" s="70"/>
      <c r="J85" s="70"/>
      <c r="K85" s="70"/>
      <c r="L85" s="70"/>
      <c r="M85" s="70"/>
      <c r="N85" s="70"/>
      <c r="O85" s="70"/>
      <c r="P85" s="70"/>
      <c r="Q85" s="70"/>
      <c r="R85" s="70"/>
      <c r="S85" s="70"/>
      <c r="T85" s="70"/>
      <c r="U85" s="70"/>
      <c r="V85" s="70"/>
      <c r="W85" s="70"/>
      <c r="X85" s="70"/>
      <c r="Y85" s="70"/>
      <c r="Z85" s="401"/>
    </row>
    <row r="86" spans="1:26" x14ac:dyDescent="0.25">
      <c r="A86" s="70"/>
      <c r="B86" s="400"/>
      <c r="C86" s="70"/>
      <c r="D86" s="70"/>
      <c r="E86" s="70"/>
      <c r="F86" s="70"/>
      <c r="G86" s="70"/>
      <c r="H86" s="70"/>
      <c r="I86" s="70"/>
      <c r="J86" s="70"/>
      <c r="K86" s="70"/>
      <c r="L86" s="70"/>
      <c r="M86" s="70"/>
      <c r="N86" s="70"/>
      <c r="O86" s="70"/>
      <c r="P86" s="70"/>
      <c r="Q86" s="70"/>
      <c r="R86" s="70"/>
      <c r="S86" s="70"/>
      <c r="T86" s="70"/>
      <c r="U86" s="70"/>
      <c r="V86" s="70"/>
      <c r="W86" s="70"/>
      <c r="X86" s="70"/>
      <c r="Y86" s="70"/>
      <c r="Z86" s="401"/>
    </row>
    <row r="87" spans="1:26" x14ac:dyDescent="0.25">
      <c r="A87" s="70"/>
      <c r="B87" s="400"/>
      <c r="C87" s="70"/>
      <c r="D87" s="70"/>
      <c r="E87" s="70"/>
      <c r="F87" s="70"/>
      <c r="G87" s="70"/>
      <c r="H87" s="70"/>
      <c r="I87" s="70"/>
      <c r="J87" s="70"/>
      <c r="K87" s="70"/>
      <c r="L87" s="70"/>
      <c r="M87" s="70"/>
      <c r="N87" s="70"/>
      <c r="O87" s="70"/>
      <c r="P87" s="70"/>
      <c r="Q87" s="70"/>
      <c r="R87" s="70"/>
      <c r="S87" s="70"/>
      <c r="T87" s="70"/>
      <c r="U87" s="70"/>
      <c r="V87" s="70"/>
      <c r="W87" s="70"/>
      <c r="X87" s="70"/>
      <c r="Y87" s="70"/>
      <c r="Z87" s="401"/>
    </row>
    <row r="88" spans="1:26" x14ac:dyDescent="0.25">
      <c r="A88" s="70"/>
      <c r="B88" s="400"/>
      <c r="C88" s="70"/>
      <c r="D88" s="70"/>
      <c r="E88" s="70"/>
      <c r="F88" s="70"/>
      <c r="G88" s="70"/>
      <c r="H88" s="70"/>
      <c r="I88" s="70"/>
      <c r="J88" s="70"/>
      <c r="K88" s="70"/>
      <c r="L88" s="70"/>
      <c r="M88" s="70"/>
      <c r="N88" s="70"/>
      <c r="O88" s="70"/>
      <c r="P88" s="70"/>
      <c r="Q88" s="70"/>
      <c r="R88" s="70"/>
      <c r="S88" s="70"/>
      <c r="T88" s="70"/>
      <c r="U88" s="70"/>
      <c r="V88" s="70"/>
      <c r="W88" s="70"/>
      <c r="X88" s="70"/>
      <c r="Y88" s="70"/>
      <c r="Z88" s="401"/>
    </row>
    <row r="89" spans="1:26" x14ac:dyDescent="0.25">
      <c r="A89" s="70"/>
      <c r="B89" s="400"/>
      <c r="C89" s="70"/>
      <c r="D89" s="70"/>
      <c r="E89" s="70"/>
      <c r="F89" s="70"/>
      <c r="G89" s="70"/>
      <c r="H89" s="70"/>
      <c r="I89" s="70"/>
      <c r="J89" s="70"/>
      <c r="K89" s="70"/>
      <c r="L89" s="70"/>
      <c r="M89" s="70"/>
      <c r="N89" s="70"/>
      <c r="O89" s="70"/>
      <c r="P89" s="70"/>
      <c r="Q89" s="70"/>
      <c r="R89" s="70"/>
      <c r="S89" s="70"/>
      <c r="T89" s="70"/>
      <c r="U89" s="70"/>
      <c r="V89" s="70"/>
      <c r="W89" s="70"/>
      <c r="X89" s="70"/>
      <c r="Y89" s="70"/>
      <c r="Z89" s="401"/>
    </row>
    <row r="90" spans="1:26" x14ac:dyDescent="0.25">
      <c r="A90" s="70"/>
      <c r="B90" s="400"/>
      <c r="C90" s="70"/>
      <c r="D90" s="70"/>
      <c r="E90" s="70"/>
      <c r="F90" s="70"/>
      <c r="G90" s="70"/>
      <c r="H90" s="70"/>
      <c r="I90" s="70"/>
      <c r="J90" s="70"/>
      <c r="K90" s="70"/>
      <c r="L90" s="70"/>
      <c r="M90" s="70"/>
      <c r="N90" s="70"/>
      <c r="O90" s="70"/>
      <c r="P90" s="70"/>
      <c r="Q90" s="70"/>
      <c r="R90" s="70"/>
      <c r="S90" s="70"/>
      <c r="T90" s="70"/>
      <c r="U90" s="70"/>
      <c r="V90" s="70"/>
      <c r="W90" s="70"/>
      <c r="X90" s="70"/>
      <c r="Y90" s="70"/>
      <c r="Z90" s="401"/>
    </row>
    <row r="91" spans="1:26" x14ac:dyDescent="0.25">
      <c r="A91" s="70"/>
      <c r="B91" s="400"/>
      <c r="C91" s="70"/>
      <c r="D91" s="70"/>
      <c r="E91" s="70"/>
      <c r="F91" s="70"/>
      <c r="G91" s="70"/>
      <c r="H91" s="70"/>
      <c r="I91" s="70"/>
      <c r="J91" s="70"/>
      <c r="K91" s="70"/>
      <c r="L91" s="70"/>
      <c r="M91" s="70"/>
      <c r="N91" s="70"/>
      <c r="O91" s="70"/>
      <c r="P91" s="70"/>
      <c r="Q91" s="70"/>
      <c r="R91" s="70"/>
      <c r="S91" s="70"/>
      <c r="T91" s="70"/>
      <c r="U91" s="70"/>
      <c r="V91" s="70"/>
      <c r="W91" s="70"/>
      <c r="X91" s="70"/>
      <c r="Y91" s="70"/>
      <c r="Z91" s="401"/>
    </row>
    <row r="92" spans="1:26" x14ac:dyDescent="0.25">
      <c r="A92" s="70"/>
      <c r="B92" s="400"/>
      <c r="C92" s="70"/>
      <c r="D92" s="70"/>
      <c r="E92" s="70"/>
      <c r="F92" s="70"/>
      <c r="G92" s="70"/>
      <c r="H92" s="70"/>
      <c r="I92" s="70"/>
      <c r="J92" s="70"/>
      <c r="K92" s="70"/>
      <c r="L92" s="70"/>
      <c r="M92" s="70"/>
      <c r="N92" s="70"/>
      <c r="O92" s="70"/>
      <c r="P92" s="70"/>
      <c r="Q92" s="70"/>
      <c r="R92" s="70"/>
      <c r="S92" s="70"/>
      <c r="T92" s="70"/>
      <c r="U92" s="70"/>
      <c r="V92" s="70"/>
      <c r="W92" s="70"/>
      <c r="X92" s="70"/>
      <c r="Y92" s="70"/>
      <c r="Z92" s="401"/>
    </row>
    <row r="93" spans="1:26" x14ac:dyDescent="0.25">
      <c r="A93" s="70"/>
      <c r="B93" s="400"/>
      <c r="C93" s="70"/>
      <c r="D93" s="70"/>
      <c r="E93" s="70"/>
      <c r="F93" s="70"/>
      <c r="G93" s="70"/>
      <c r="H93" s="70"/>
      <c r="I93" s="70"/>
      <c r="J93" s="70"/>
      <c r="K93" s="70"/>
      <c r="L93" s="70"/>
      <c r="M93" s="70"/>
      <c r="N93" s="70"/>
      <c r="O93" s="70"/>
      <c r="P93" s="70"/>
      <c r="Q93" s="70"/>
      <c r="R93" s="70"/>
      <c r="S93" s="70"/>
      <c r="T93" s="70"/>
      <c r="U93" s="70"/>
      <c r="V93" s="70"/>
      <c r="W93" s="70"/>
      <c r="X93" s="70"/>
      <c r="Y93" s="70"/>
      <c r="Z93" s="401"/>
    </row>
    <row r="94" spans="1:26" x14ac:dyDescent="0.25">
      <c r="A94" s="70"/>
      <c r="B94" s="400"/>
      <c r="C94" s="70"/>
      <c r="D94" s="70"/>
      <c r="E94" s="70"/>
      <c r="F94" s="70"/>
      <c r="G94" s="70"/>
      <c r="H94" s="70"/>
      <c r="I94" s="70"/>
      <c r="J94" s="70"/>
      <c r="K94" s="70"/>
      <c r="L94" s="70"/>
      <c r="M94" s="70"/>
      <c r="N94" s="70"/>
      <c r="O94" s="70"/>
      <c r="P94" s="70"/>
      <c r="Q94" s="70"/>
      <c r="R94" s="70"/>
      <c r="S94" s="70"/>
      <c r="T94" s="70"/>
      <c r="U94" s="70"/>
      <c r="V94" s="70"/>
      <c r="W94" s="70"/>
      <c r="X94" s="70"/>
      <c r="Y94" s="70"/>
      <c r="Z94" s="401"/>
    </row>
    <row r="95" spans="1:26" x14ac:dyDescent="0.25">
      <c r="A95" s="70"/>
      <c r="B95" s="400"/>
      <c r="C95" s="70"/>
      <c r="D95" s="70"/>
      <c r="E95" s="70"/>
      <c r="F95" s="70"/>
      <c r="G95" s="70"/>
      <c r="H95" s="70"/>
      <c r="I95" s="70"/>
      <c r="J95" s="70"/>
      <c r="K95" s="70"/>
      <c r="L95" s="70"/>
      <c r="M95" s="70"/>
      <c r="N95" s="70"/>
      <c r="O95" s="70"/>
      <c r="P95" s="70"/>
      <c r="Q95" s="70"/>
      <c r="R95" s="70"/>
      <c r="S95" s="70"/>
      <c r="T95" s="70"/>
      <c r="U95" s="70"/>
      <c r="V95" s="70"/>
      <c r="W95" s="70"/>
      <c r="X95" s="70"/>
      <c r="Y95" s="70"/>
      <c r="Z95" s="401"/>
    </row>
    <row r="96" spans="1:26" x14ac:dyDescent="0.25">
      <c r="A96" s="70"/>
      <c r="B96" s="400"/>
      <c r="C96" s="70"/>
      <c r="D96" s="70"/>
      <c r="E96" s="70"/>
      <c r="F96" s="70"/>
      <c r="G96" s="70"/>
      <c r="H96" s="70"/>
      <c r="I96" s="70"/>
      <c r="J96" s="70"/>
      <c r="K96" s="70"/>
      <c r="L96" s="70"/>
      <c r="M96" s="70"/>
      <c r="N96" s="70"/>
      <c r="O96" s="70"/>
      <c r="P96" s="70"/>
      <c r="Q96" s="70"/>
      <c r="R96" s="70"/>
      <c r="S96" s="70"/>
      <c r="T96" s="70"/>
      <c r="U96" s="70"/>
      <c r="V96" s="70"/>
      <c r="W96" s="70"/>
      <c r="X96" s="70"/>
      <c r="Y96" s="70"/>
      <c r="Z96" s="401"/>
    </row>
    <row r="97" spans="1:26" x14ac:dyDescent="0.25">
      <c r="A97" s="70"/>
      <c r="B97" s="400"/>
      <c r="C97" s="70"/>
      <c r="D97" s="70"/>
      <c r="E97" s="70"/>
      <c r="F97" s="70"/>
      <c r="G97" s="70"/>
      <c r="H97" s="70"/>
      <c r="I97" s="70"/>
      <c r="J97" s="70"/>
      <c r="K97" s="70"/>
      <c r="L97" s="70"/>
      <c r="M97" s="70"/>
      <c r="N97" s="70"/>
      <c r="O97" s="70"/>
      <c r="P97" s="70"/>
      <c r="Q97" s="70"/>
      <c r="R97" s="70"/>
      <c r="S97" s="70"/>
      <c r="T97" s="70"/>
      <c r="U97" s="70"/>
      <c r="V97" s="70"/>
      <c r="W97" s="70"/>
      <c r="X97" s="70"/>
      <c r="Y97" s="70"/>
      <c r="Z97" s="401"/>
    </row>
    <row r="98" spans="1:26" x14ac:dyDescent="0.25">
      <c r="A98" s="70"/>
      <c r="B98" s="400"/>
      <c r="C98" s="70"/>
      <c r="D98" s="70"/>
      <c r="E98" s="70"/>
      <c r="F98" s="70"/>
      <c r="G98" s="70"/>
      <c r="H98" s="70"/>
      <c r="I98" s="70"/>
      <c r="J98" s="70"/>
      <c r="K98" s="70"/>
      <c r="L98" s="70"/>
      <c r="M98" s="70"/>
      <c r="N98" s="70"/>
      <c r="O98" s="70"/>
      <c r="P98" s="70"/>
      <c r="Q98" s="70"/>
      <c r="R98" s="70"/>
      <c r="S98" s="70"/>
      <c r="T98" s="70"/>
      <c r="U98" s="70"/>
      <c r="V98" s="70"/>
      <c r="W98" s="70"/>
      <c r="X98" s="70"/>
      <c r="Y98" s="70"/>
      <c r="Z98" s="401"/>
    </row>
    <row r="99" spans="1:26" x14ac:dyDescent="0.25">
      <c r="A99" s="70"/>
      <c r="B99" s="400"/>
      <c r="C99" s="70"/>
      <c r="D99" s="70"/>
      <c r="E99" s="70"/>
      <c r="F99" s="70"/>
      <c r="G99" s="70"/>
      <c r="H99" s="70"/>
      <c r="I99" s="70"/>
      <c r="J99" s="70"/>
      <c r="K99" s="70"/>
      <c r="L99" s="70"/>
      <c r="M99" s="70"/>
      <c r="N99" s="70"/>
      <c r="O99" s="70"/>
      <c r="P99" s="70"/>
      <c r="Q99" s="70"/>
      <c r="R99" s="70"/>
      <c r="S99" s="70"/>
      <c r="T99" s="70"/>
      <c r="U99" s="70"/>
      <c r="V99" s="70"/>
      <c r="W99" s="70"/>
      <c r="X99" s="70"/>
      <c r="Y99" s="70"/>
      <c r="Z99" s="401"/>
    </row>
    <row r="100" spans="1:26" x14ac:dyDescent="0.25">
      <c r="A100" s="70"/>
      <c r="B100" s="40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401"/>
    </row>
    <row r="101" spans="1:26" ht="33.75" customHeight="1" x14ac:dyDescent="0.25">
      <c r="A101" s="70"/>
      <c r="B101" s="409"/>
      <c r="C101" s="410"/>
      <c r="D101" s="410"/>
      <c r="E101" s="410"/>
      <c r="F101" s="410"/>
      <c r="G101" s="410"/>
      <c r="H101" s="410"/>
      <c r="I101" s="410"/>
      <c r="J101" s="410"/>
      <c r="K101" s="410"/>
      <c r="L101" s="410"/>
      <c r="M101" s="410"/>
      <c r="N101" s="410"/>
      <c r="O101" s="410"/>
      <c r="P101" s="410"/>
      <c r="Q101" s="410"/>
      <c r="R101" s="410"/>
      <c r="S101" s="410"/>
      <c r="T101" s="410"/>
      <c r="U101" s="410"/>
      <c r="V101" s="410"/>
      <c r="W101" s="410"/>
      <c r="X101" s="410"/>
      <c r="Y101" s="410"/>
      <c r="Z101" s="411"/>
    </row>
    <row r="102" spans="1:26" x14ac:dyDescent="0.25">
      <c r="A102" s="70"/>
      <c r="B102" s="412"/>
      <c r="C102" s="413"/>
      <c r="D102" s="413"/>
      <c r="E102" s="413"/>
      <c r="F102" s="413"/>
      <c r="G102" s="413"/>
      <c r="H102" s="413"/>
      <c r="I102" s="413"/>
      <c r="J102" s="413"/>
      <c r="K102" s="413"/>
      <c r="L102" s="413"/>
      <c r="M102" s="413"/>
      <c r="N102" s="413"/>
      <c r="O102" s="413"/>
      <c r="P102" s="413"/>
      <c r="Q102" s="413"/>
      <c r="R102" s="413"/>
      <c r="S102" s="413"/>
      <c r="T102" s="413"/>
      <c r="U102" s="413"/>
      <c r="V102" s="413"/>
      <c r="W102" s="413"/>
      <c r="X102" s="413"/>
      <c r="Y102" s="413"/>
      <c r="Z102" s="414"/>
    </row>
    <row r="103" spans="1:26" x14ac:dyDescent="0.25">
      <c r="A103" s="70"/>
      <c r="B103" s="402"/>
      <c r="C103" s="390"/>
      <c r="D103" s="390"/>
      <c r="E103" s="390"/>
      <c r="F103" s="390"/>
      <c r="G103" s="390"/>
      <c r="H103" s="390"/>
      <c r="I103" s="390"/>
      <c r="J103" s="390"/>
      <c r="K103" s="390"/>
      <c r="L103" s="390"/>
      <c r="M103" s="390"/>
      <c r="N103" s="390"/>
      <c r="O103" s="390"/>
      <c r="P103" s="390"/>
      <c r="Q103" s="390"/>
      <c r="R103" s="390"/>
      <c r="S103" s="390"/>
      <c r="T103" s="390"/>
      <c r="U103" s="390"/>
      <c r="V103" s="390"/>
      <c r="W103" s="390"/>
      <c r="X103" s="390"/>
      <c r="Y103" s="390"/>
      <c r="Z103" s="403"/>
    </row>
    <row r="104" spans="1:26" x14ac:dyDescent="0.25">
      <c r="A104" s="70"/>
      <c r="B104" s="402"/>
      <c r="C104" s="390"/>
      <c r="D104" s="390"/>
      <c r="E104" s="390"/>
      <c r="F104" s="390"/>
      <c r="G104" s="390"/>
      <c r="H104" s="390"/>
      <c r="I104" s="390"/>
      <c r="J104" s="390"/>
      <c r="K104" s="390"/>
      <c r="L104" s="390"/>
      <c r="M104" s="390"/>
      <c r="N104" s="390"/>
      <c r="O104" s="390"/>
      <c r="P104" s="390"/>
      <c r="Q104" s="390"/>
      <c r="R104" s="390"/>
      <c r="S104" s="390"/>
      <c r="T104" s="390"/>
      <c r="U104" s="390"/>
      <c r="V104" s="390"/>
      <c r="W104" s="390"/>
      <c r="X104" s="390"/>
      <c r="Y104" s="390"/>
      <c r="Z104" s="403"/>
    </row>
    <row r="105" spans="1:26" x14ac:dyDescent="0.25">
      <c r="A105" s="70"/>
      <c r="B105" s="40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401"/>
    </row>
    <row r="106" spans="1:26" x14ac:dyDescent="0.25">
      <c r="A106" s="70"/>
      <c r="B106" s="40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401"/>
    </row>
    <row r="107" spans="1:26" x14ac:dyDescent="0.25">
      <c r="A107" s="70"/>
      <c r="B107" s="40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401"/>
    </row>
    <row r="108" spans="1:26" x14ac:dyDescent="0.25">
      <c r="A108" s="70"/>
      <c r="B108" s="400"/>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401"/>
    </row>
    <row r="109" spans="1:26" x14ac:dyDescent="0.25">
      <c r="A109" s="70"/>
      <c r="B109" s="40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401"/>
    </row>
    <row r="110" spans="1:26" x14ac:dyDescent="0.25">
      <c r="A110" s="70"/>
      <c r="B110" s="40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401"/>
    </row>
    <row r="111" spans="1:26" x14ac:dyDescent="0.25">
      <c r="A111" s="70"/>
      <c r="B111" s="40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401"/>
    </row>
    <row r="112" spans="1:26" x14ac:dyDescent="0.25">
      <c r="A112" s="70"/>
      <c r="B112" s="40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401"/>
    </row>
    <row r="113" spans="1:26" x14ac:dyDescent="0.25">
      <c r="A113" s="70"/>
      <c r="B113" s="40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401"/>
    </row>
    <row r="114" spans="1:26" x14ac:dyDescent="0.25">
      <c r="A114" s="70"/>
      <c r="B114" s="40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401"/>
    </row>
    <row r="115" spans="1:26" x14ac:dyDescent="0.25">
      <c r="A115" s="70"/>
      <c r="B115" s="40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401"/>
    </row>
    <row r="116" spans="1:26" x14ac:dyDescent="0.25">
      <c r="A116" s="70"/>
      <c r="B116" s="40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401"/>
    </row>
    <row r="117" spans="1:26" x14ac:dyDescent="0.25">
      <c r="A117" s="70"/>
      <c r="B117" s="40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401"/>
    </row>
    <row r="118" spans="1:26" x14ac:dyDescent="0.25">
      <c r="A118" s="70"/>
      <c r="B118" s="40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401"/>
    </row>
    <row r="119" spans="1:26" x14ac:dyDescent="0.25">
      <c r="A119" s="70"/>
      <c r="B119" s="40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401"/>
    </row>
    <row r="120" spans="1:26" x14ac:dyDescent="0.25">
      <c r="A120" s="70"/>
      <c r="B120" s="40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401"/>
    </row>
    <row r="121" spans="1:26" x14ac:dyDescent="0.25">
      <c r="A121" s="70"/>
      <c r="B121" s="40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401"/>
    </row>
    <row r="122" spans="1:26" x14ac:dyDescent="0.25">
      <c r="A122" s="70"/>
      <c r="B122" s="40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401"/>
    </row>
    <row r="123" spans="1:26" x14ac:dyDescent="0.25">
      <c r="A123" s="70"/>
      <c r="B123" s="40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401"/>
    </row>
    <row r="124" spans="1:26" x14ac:dyDescent="0.25">
      <c r="A124" s="70"/>
      <c r="B124" s="40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401"/>
    </row>
    <row r="125" spans="1:26" x14ac:dyDescent="0.25">
      <c r="A125" s="70"/>
      <c r="B125" s="40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401"/>
    </row>
    <row r="126" spans="1:26" x14ac:dyDescent="0.25">
      <c r="A126" s="70"/>
      <c r="B126" s="40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401"/>
    </row>
    <row r="127" spans="1:26" x14ac:dyDescent="0.25">
      <c r="A127" s="70"/>
      <c r="B127" s="40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401"/>
    </row>
    <row r="128" spans="1:26" x14ac:dyDescent="0.25">
      <c r="A128" s="70"/>
      <c r="B128" s="40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401"/>
    </row>
    <row r="129" spans="1:26" x14ac:dyDescent="0.25">
      <c r="A129" s="70"/>
      <c r="B129" s="40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401"/>
    </row>
    <row r="130" spans="1:26" x14ac:dyDescent="0.25">
      <c r="A130" s="70"/>
      <c r="B130" s="40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401"/>
    </row>
    <row r="131" spans="1:26" x14ac:dyDescent="0.25">
      <c r="A131" s="70"/>
      <c r="B131" s="40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401"/>
    </row>
    <row r="132" spans="1:26" x14ac:dyDescent="0.25">
      <c r="A132" s="70"/>
      <c r="B132" s="40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401"/>
    </row>
    <row r="133" spans="1:26" x14ac:dyDescent="0.25">
      <c r="A133" s="70"/>
      <c r="B133" s="40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401"/>
    </row>
    <row r="134" spans="1:26" x14ac:dyDescent="0.25">
      <c r="A134" s="70"/>
      <c r="B134" s="40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401"/>
    </row>
    <row r="135" spans="1:26" x14ac:dyDescent="0.25">
      <c r="A135" s="70"/>
      <c r="B135" s="40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401"/>
    </row>
    <row r="136" spans="1:26" x14ac:dyDescent="0.25">
      <c r="A136" s="70"/>
      <c r="B136" s="40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401"/>
    </row>
    <row r="137" spans="1:26" x14ac:dyDescent="0.25">
      <c r="A137" s="70"/>
      <c r="B137" s="40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401"/>
    </row>
    <row r="138" spans="1:26" x14ac:dyDescent="0.25">
      <c r="A138" s="70"/>
      <c r="B138" s="40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401"/>
    </row>
    <row r="139" spans="1:26" x14ac:dyDescent="0.25">
      <c r="A139" s="70"/>
      <c r="B139" s="40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401"/>
    </row>
    <row r="140" spans="1:26" x14ac:dyDescent="0.25">
      <c r="A140" s="70"/>
      <c r="B140" s="40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401"/>
    </row>
    <row r="141" spans="1:26" x14ac:dyDescent="0.25">
      <c r="A141" s="70"/>
      <c r="B141" s="40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401"/>
    </row>
    <row r="142" spans="1:26" x14ac:dyDescent="0.25">
      <c r="A142" s="70"/>
      <c r="B142" s="40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401"/>
    </row>
    <row r="143" spans="1:26" x14ac:dyDescent="0.25">
      <c r="A143" s="70"/>
      <c r="B143" s="40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401"/>
    </row>
    <row r="144" spans="1:26" x14ac:dyDescent="0.25">
      <c r="A144" s="70"/>
      <c r="B144" s="40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401"/>
    </row>
    <row r="145" spans="1:26" x14ac:dyDescent="0.25">
      <c r="A145" s="70"/>
      <c r="B145" s="40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401"/>
    </row>
    <row r="146" spans="1:26" x14ac:dyDescent="0.25">
      <c r="A146" s="70"/>
      <c r="B146" s="40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401"/>
    </row>
    <row r="147" spans="1:26" x14ac:dyDescent="0.25">
      <c r="A147" s="70"/>
      <c r="B147" s="40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401"/>
    </row>
    <row r="148" spans="1:26" x14ac:dyDescent="0.25">
      <c r="A148" s="70"/>
      <c r="B148" s="585"/>
      <c r="C148" s="586"/>
      <c r="D148" s="586"/>
      <c r="E148" s="586"/>
      <c r="F148" s="586"/>
      <c r="G148" s="586"/>
      <c r="H148" s="586"/>
      <c r="I148" s="586"/>
      <c r="J148" s="586"/>
      <c r="K148" s="586"/>
      <c r="L148" s="586"/>
      <c r="M148" s="586"/>
      <c r="N148" s="586"/>
      <c r="O148" s="586"/>
      <c r="P148" s="586"/>
      <c r="Q148" s="586"/>
      <c r="R148" s="586"/>
      <c r="S148" s="586"/>
      <c r="T148" s="586"/>
      <c r="U148" s="586"/>
      <c r="V148" s="586"/>
      <c r="W148" s="586"/>
      <c r="X148" s="586"/>
      <c r="Y148" s="586"/>
      <c r="Z148" s="587"/>
    </row>
    <row r="149" spans="1:26" x14ac:dyDescent="0.25">
      <c r="A149" s="70"/>
      <c r="B149" s="40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401"/>
    </row>
    <row r="150" spans="1:26" x14ac:dyDescent="0.25">
      <c r="A150" s="70"/>
      <c r="B150" s="40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401"/>
    </row>
    <row r="151" spans="1:26" x14ac:dyDescent="0.25">
      <c r="A151" s="70"/>
      <c r="B151" s="40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401"/>
    </row>
    <row r="152" spans="1:26" x14ac:dyDescent="0.25">
      <c r="A152" s="70"/>
      <c r="B152" s="40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401"/>
    </row>
    <row r="153" spans="1:26" x14ac:dyDescent="0.25">
      <c r="A153" s="70"/>
      <c r="B153" s="40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401"/>
    </row>
    <row r="154" spans="1:26" ht="21" x14ac:dyDescent="0.25">
      <c r="A154" s="70"/>
      <c r="B154" s="605" t="s">
        <v>141</v>
      </c>
      <c r="C154" s="606"/>
      <c r="D154" s="606"/>
      <c r="E154" s="606"/>
      <c r="F154" s="606"/>
      <c r="G154" s="606"/>
      <c r="H154" s="457"/>
      <c r="I154" s="607" t="s">
        <v>21</v>
      </c>
      <c r="J154" s="606"/>
      <c r="K154" s="606"/>
      <c r="L154" s="606"/>
      <c r="M154" s="606"/>
      <c r="N154" s="70"/>
      <c r="O154" s="70"/>
      <c r="P154" s="70"/>
      <c r="Q154" s="70"/>
      <c r="R154" s="70"/>
      <c r="S154" s="70"/>
      <c r="T154" s="70"/>
      <c r="U154" s="70"/>
      <c r="V154" s="70"/>
      <c r="W154" s="70"/>
      <c r="X154" s="70"/>
      <c r="Y154" s="70"/>
      <c r="Z154" s="401"/>
    </row>
    <row r="155" spans="1:26" ht="60" customHeight="1" x14ac:dyDescent="0.25">
      <c r="A155" s="70"/>
      <c r="B155" s="404">
        <v>1</v>
      </c>
      <c r="C155" s="608" t="s">
        <v>76</v>
      </c>
      <c r="D155" s="609"/>
      <c r="E155" s="609"/>
      <c r="F155" s="609"/>
      <c r="G155" s="609"/>
      <c r="H155" s="386">
        <v>0.125</v>
      </c>
      <c r="I155" s="590"/>
      <c r="J155" s="591"/>
      <c r="K155" s="591"/>
      <c r="L155" s="591"/>
      <c r="M155" s="592"/>
      <c r="N155" s="70"/>
      <c r="O155" s="70"/>
      <c r="P155" s="70"/>
      <c r="Q155" s="70"/>
      <c r="R155" s="70"/>
      <c r="S155" s="70"/>
      <c r="T155" s="70"/>
      <c r="U155" s="70"/>
      <c r="V155" s="70"/>
      <c r="W155" s="70"/>
      <c r="X155" s="70"/>
      <c r="Y155" s="70"/>
      <c r="Z155" s="401"/>
    </row>
    <row r="156" spans="1:26" ht="60" customHeight="1" x14ac:dyDescent="0.25">
      <c r="A156" s="70"/>
      <c r="B156" s="405">
        <v>2</v>
      </c>
      <c r="C156" s="579" t="s">
        <v>77</v>
      </c>
      <c r="D156" s="580"/>
      <c r="E156" s="580"/>
      <c r="F156" s="580"/>
      <c r="G156" s="580"/>
      <c r="H156" s="326">
        <v>0.125</v>
      </c>
      <c r="I156" s="590"/>
      <c r="J156" s="591"/>
      <c r="K156" s="591"/>
      <c r="L156" s="591"/>
      <c r="M156" s="592"/>
      <c r="N156" s="70"/>
      <c r="O156" s="70"/>
      <c r="P156" s="70"/>
      <c r="Q156" s="70"/>
      <c r="R156" s="70"/>
      <c r="S156" s="70"/>
      <c r="T156" s="70"/>
      <c r="U156" s="70"/>
      <c r="V156" s="70"/>
      <c r="W156" s="70"/>
      <c r="X156" s="70"/>
      <c r="Y156" s="70"/>
      <c r="Z156" s="401"/>
    </row>
    <row r="157" spans="1:26" ht="60" customHeight="1" x14ac:dyDescent="0.25">
      <c r="A157" s="70"/>
      <c r="B157" s="405">
        <v>3</v>
      </c>
      <c r="C157" s="581" t="s">
        <v>37</v>
      </c>
      <c r="D157" s="582"/>
      <c r="E157" s="582"/>
      <c r="F157" s="582"/>
      <c r="G157" s="582"/>
      <c r="H157" s="326">
        <v>0.125</v>
      </c>
      <c r="I157" s="590"/>
      <c r="J157" s="591"/>
      <c r="K157" s="591"/>
      <c r="L157" s="591"/>
      <c r="M157" s="592"/>
      <c r="N157" s="70"/>
      <c r="O157" s="70"/>
      <c r="P157" s="70"/>
      <c r="Q157" s="70"/>
      <c r="R157" s="70"/>
      <c r="S157" s="70"/>
      <c r="T157" s="70"/>
      <c r="U157" s="70"/>
      <c r="V157" s="70"/>
      <c r="W157" s="70"/>
      <c r="X157" s="70"/>
      <c r="Y157" s="70"/>
      <c r="Z157" s="401"/>
    </row>
    <row r="158" spans="1:26" ht="60" customHeight="1" x14ac:dyDescent="0.25">
      <c r="A158" s="70"/>
      <c r="B158" s="405">
        <v>4</v>
      </c>
      <c r="C158" s="583" t="s">
        <v>43</v>
      </c>
      <c r="D158" s="584"/>
      <c r="E158" s="584"/>
      <c r="F158" s="584"/>
      <c r="G158" s="584"/>
      <c r="H158" s="326">
        <v>0.125</v>
      </c>
      <c r="I158" s="590"/>
      <c r="J158" s="591"/>
      <c r="K158" s="591"/>
      <c r="L158" s="591"/>
      <c r="M158" s="592"/>
      <c r="N158" s="70"/>
      <c r="O158" s="70"/>
      <c r="P158" s="70"/>
      <c r="Q158" s="70"/>
      <c r="R158" s="70"/>
      <c r="S158" s="70"/>
      <c r="T158" s="70"/>
      <c r="U158" s="70"/>
      <c r="V158" s="70"/>
      <c r="W158" s="70"/>
      <c r="X158" s="70"/>
      <c r="Y158" s="70"/>
      <c r="Z158" s="401"/>
    </row>
    <row r="159" spans="1:26" ht="60" customHeight="1" x14ac:dyDescent="0.25">
      <c r="A159" s="70"/>
      <c r="B159" s="405">
        <v>5</v>
      </c>
      <c r="C159" s="581" t="s">
        <v>48</v>
      </c>
      <c r="D159" s="582"/>
      <c r="E159" s="582"/>
      <c r="F159" s="582"/>
      <c r="G159" s="582"/>
      <c r="H159" s="326">
        <v>0.125</v>
      </c>
      <c r="I159" s="590"/>
      <c r="J159" s="591"/>
      <c r="K159" s="591"/>
      <c r="L159" s="591"/>
      <c r="M159" s="592"/>
      <c r="N159" s="70"/>
      <c r="O159" s="70"/>
      <c r="P159" s="70"/>
      <c r="Q159" s="70"/>
      <c r="R159" s="70"/>
      <c r="S159" s="70"/>
      <c r="T159" s="70"/>
      <c r="U159" s="70"/>
      <c r="V159" s="70"/>
      <c r="W159" s="70"/>
      <c r="X159" s="70"/>
      <c r="Y159" s="70"/>
      <c r="Z159" s="401"/>
    </row>
    <row r="160" spans="1:26" ht="60" customHeight="1" x14ac:dyDescent="0.25">
      <c r="A160" s="70"/>
      <c r="B160" s="405">
        <v>6</v>
      </c>
      <c r="C160" s="583" t="s">
        <v>257</v>
      </c>
      <c r="D160" s="584"/>
      <c r="E160" s="584"/>
      <c r="F160" s="584"/>
      <c r="G160" s="584"/>
      <c r="H160" s="326">
        <v>0.125</v>
      </c>
      <c r="I160" s="590"/>
      <c r="J160" s="591"/>
      <c r="K160" s="591"/>
      <c r="L160" s="591"/>
      <c r="M160" s="592"/>
      <c r="N160" s="70"/>
      <c r="O160" s="70"/>
      <c r="P160" s="70"/>
      <c r="Q160" s="70"/>
      <c r="R160" s="70"/>
      <c r="S160" s="70"/>
      <c r="T160" s="70"/>
      <c r="U160" s="70"/>
      <c r="V160" s="70"/>
      <c r="W160" s="70"/>
      <c r="X160" s="70"/>
      <c r="Y160" s="70"/>
      <c r="Z160" s="401"/>
    </row>
    <row r="161" spans="1:26" ht="60" customHeight="1" x14ac:dyDescent="0.25">
      <c r="A161" s="70"/>
      <c r="B161" s="405">
        <v>7</v>
      </c>
      <c r="C161" s="581" t="s">
        <v>62</v>
      </c>
      <c r="D161" s="582"/>
      <c r="E161" s="582"/>
      <c r="F161" s="582"/>
      <c r="G161" s="582"/>
      <c r="H161" s="326">
        <v>0.125</v>
      </c>
      <c r="I161" s="590"/>
      <c r="J161" s="591"/>
      <c r="K161" s="591"/>
      <c r="L161" s="591"/>
      <c r="M161" s="592"/>
      <c r="N161" s="70"/>
      <c r="O161" s="70"/>
      <c r="P161" s="70"/>
      <c r="Q161" s="70"/>
      <c r="R161" s="70"/>
      <c r="S161" s="70"/>
      <c r="T161" s="70"/>
      <c r="U161" s="70"/>
      <c r="V161" s="70"/>
      <c r="W161" s="70"/>
      <c r="X161" s="70"/>
      <c r="Y161" s="70"/>
      <c r="Z161" s="401"/>
    </row>
    <row r="162" spans="1:26" ht="60" customHeight="1" x14ac:dyDescent="0.25">
      <c r="A162" s="70"/>
      <c r="B162" s="406">
        <v>8</v>
      </c>
      <c r="C162" s="583" t="s">
        <v>250</v>
      </c>
      <c r="D162" s="584"/>
      <c r="E162" s="584"/>
      <c r="F162" s="584"/>
      <c r="G162" s="584"/>
      <c r="H162" s="326">
        <v>0.125</v>
      </c>
      <c r="I162" s="590"/>
      <c r="J162" s="591"/>
      <c r="K162" s="591"/>
      <c r="L162" s="591"/>
      <c r="M162" s="592"/>
      <c r="N162" s="70"/>
      <c r="O162" s="70"/>
      <c r="P162" s="70"/>
      <c r="Q162" s="70"/>
      <c r="R162" s="70"/>
      <c r="S162" s="70"/>
      <c r="T162" s="70"/>
      <c r="U162" s="70"/>
      <c r="V162" s="70"/>
      <c r="W162" s="70"/>
      <c r="X162" s="70"/>
      <c r="Y162" s="70"/>
      <c r="Z162" s="401"/>
    </row>
    <row r="163" spans="1:26" ht="21" x14ac:dyDescent="0.25">
      <c r="A163" s="70"/>
      <c r="B163" s="593" t="s">
        <v>75</v>
      </c>
      <c r="C163" s="594"/>
      <c r="D163" s="594"/>
      <c r="E163" s="594"/>
      <c r="F163" s="594"/>
      <c r="G163" s="595"/>
      <c r="H163" s="458">
        <f>SUM(H155:H162)</f>
        <v>1</v>
      </c>
      <c r="I163" s="596"/>
      <c r="J163" s="597"/>
      <c r="K163" s="597"/>
      <c r="L163" s="597"/>
      <c r="M163" s="597"/>
      <c r="N163" s="70"/>
      <c r="O163" s="70"/>
      <c r="P163" s="70"/>
      <c r="Q163" s="70"/>
      <c r="R163" s="70"/>
      <c r="S163" s="70"/>
      <c r="T163" s="70"/>
      <c r="U163" s="70"/>
      <c r="V163" s="70"/>
      <c r="W163" s="70"/>
      <c r="X163" s="70"/>
      <c r="Y163" s="70"/>
      <c r="Z163" s="401"/>
    </row>
    <row r="164" spans="1:26" x14ac:dyDescent="0.25">
      <c r="A164" s="70"/>
      <c r="B164" s="40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401"/>
    </row>
    <row r="165" spans="1:26" s="183" customFormat="1" ht="16" x14ac:dyDescent="0.25">
      <c r="B165" s="598"/>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600"/>
    </row>
    <row r="166" spans="1:26" s="88" customFormat="1" ht="16" x14ac:dyDescent="0.45">
      <c r="B166" s="407"/>
      <c r="C166" s="104"/>
      <c r="D166" s="104"/>
      <c r="E166" s="104"/>
      <c r="F166" s="104"/>
      <c r="G166" s="104"/>
      <c r="H166" s="104"/>
      <c r="I166" s="104"/>
      <c r="J166" s="70"/>
      <c r="K166" s="70"/>
      <c r="L166" s="70"/>
      <c r="M166" s="70"/>
      <c r="N166" s="70"/>
      <c r="O166" s="70"/>
      <c r="P166" s="70"/>
      <c r="Q166" s="70"/>
      <c r="R166" s="70"/>
      <c r="S166" s="70"/>
      <c r="T166" s="105"/>
      <c r="U166" s="105"/>
      <c r="V166" s="105"/>
      <c r="W166" s="105"/>
      <c r="X166" s="105"/>
      <c r="Y166" s="105"/>
      <c r="Z166" s="408"/>
    </row>
    <row r="167" spans="1:26" s="88" customFormat="1" ht="16" x14ac:dyDescent="0.45">
      <c r="B167" s="588" t="s">
        <v>195</v>
      </c>
      <c r="C167" s="589"/>
      <c r="D167" s="589"/>
      <c r="E167" s="589"/>
      <c r="F167" s="589"/>
      <c r="G167" s="589"/>
      <c r="H167" s="589"/>
      <c r="I167" s="104"/>
      <c r="J167" s="70"/>
      <c r="K167" s="70"/>
      <c r="L167" s="70"/>
      <c r="M167" s="70"/>
      <c r="N167" s="70"/>
      <c r="O167" s="70"/>
      <c r="P167" s="70"/>
      <c r="Q167" s="70"/>
      <c r="R167" s="70"/>
      <c r="S167" s="70"/>
      <c r="T167" s="105"/>
      <c r="U167" s="105"/>
      <c r="V167" s="105"/>
      <c r="W167" s="105"/>
      <c r="X167" s="105"/>
      <c r="Y167" s="105"/>
      <c r="Z167" s="408"/>
    </row>
    <row r="168" spans="1:26" s="88" customFormat="1" ht="16" x14ac:dyDescent="0.45">
      <c r="B168" s="407"/>
      <c r="C168" s="104"/>
      <c r="D168" s="104"/>
      <c r="E168" s="104"/>
      <c r="F168" s="104"/>
      <c r="G168" s="104"/>
      <c r="H168" s="104"/>
      <c r="I168" s="104"/>
      <c r="J168" s="70"/>
      <c r="K168" s="70"/>
      <c r="L168" s="70"/>
      <c r="M168" s="70"/>
      <c r="N168" s="70"/>
      <c r="O168" s="70"/>
      <c r="P168" s="70"/>
      <c r="Q168" s="70"/>
      <c r="R168" s="70"/>
      <c r="S168" s="70"/>
      <c r="T168" s="105"/>
      <c r="U168" s="105"/>
      <c r="V168" s="105"/>
      <c r="W168" s="105"/>
      <c r="X168" s="105"/>
      <c r="Y168" s="105"/>
      <c r="Z168" s="408"/>
    </row>
    <row r="169" spans="1:26" x14ac:dyDescent="0.25">
      <c r="B169" s="40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401"/>
    </row>
    <row r="170" spans="1:26" x14ac:dyDescent="0.25">
      <c r="B170" s="40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401"/>
    </row>
    <row r="171" spans="1:26" x14ac:dyDescent="0.25">
      <c r="B171" s="40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401"/>
    </row>
    <row r="172" spans="1:26" x14ac:dyDescent="0.25">
      <c r="B172" s="409"/>
      <c r="C172" s="410"/>
      <c r="D172" s="410"/>
      <c r="E172" s="410"/>
      <c r="F172" s="410"/>
      <c r="G172" s="410"/>
      <c r="H172" s="410"/>
      <c r="I172" s="410"/>
      <c r="J172" s="410"/>
      <c r="K172" s="410"/>
      <c r="L172" s="410"/>
      <c r="M172" s="410"/>
      <c r="N172" s="410"/>
      <c r="O172" s="410"/>
      <c r="P172" s="410"/>
      <c r="Q172" s="410"/>
      <c r="R172" s="410"/>
      <c r="S172" s="410"/>
      <c r="T172" s="410"/>
      <c r="U172" s="410"/>
      <c r="V172" s="410"/>
      <c r="W172" s="410"/>
      <c r="X172" s="410"/>
      <c r="Y172" s="410"/>
      <c r="Z172" s="411"/>
    </row>
  </sheetData>
  <sheetProtection password="CA4B" sheet="1" objects="1" scenarios="1" selectLockedCells="1"/>
  <mergeCells count="26">
    <mergeCell ref="B167:H167"/>
    <mergeCell ref="I157:M157"/>
    <mergeCell ref="I158:M158"/>
    <mergeCell ref="I159:M159"/>
    <mergeCell ref="I160:M160"/>
    <mergeCell ref="I161:M161"/>
    <mergeCell ref="I162:M162"/>
    <mergeCell ref="C161:G161"/>
    <mergeCell ref="C162:G162"/>
    <mergeCell ref="C160:G160"/>
    <mergeCell ref="B163:G163"/>
    <mergeCell ref="I163:M163"/>
    <mergeCell ref="B165:Z165"/>
    <mergeCell ref="C3:H3"/>
    <mergeCell ref="C156:G156"/>
    <mergeCell ref="C157:G157"/>
    <mergeCell ref="C158:G158"/>
    <mergeCell ref="C159:G159"/>
    <mergeCell ref="B148:Z148"/>
    <mergeCell ref="C4:N4"/>
    <mergeCell ref="B7:Z7"/>
    <mergeCell ref="B154:G154"/>
    <mergeCell ref="I155:M155"/>
    <mergeCell ref="I154:M154"/>
    <mergeCell ref="I156:M156"/>
    <mergeCell ref="C155:G155"/>
  </mergeCells>
  <conditionalFormatting sqref="H163">
    <cfRule type="cellIs" dxfId="11" priority="1" operator="greaterThan">
      <formula>1</formula>
    </cfRule>
    <cfRule type="cellIs" dxfId="10" priority="2" operator="lessThan">
      <formula>1</formula>
    </cfRule>
    <cfRule type="cellIs" dxfId="9" priority="3" operator="lessThan">
      <formula>1</formula>
    </cfRule>
  </conditionalFormatting>
  <pageMargins left="0.70866141732283472" right="0.70866141732283472" top="0.74803149606299213" bottom="0.74803149606299213" header="0.31496062992125984" footer="0.31496062992125984"/>
  <pageSetup paperSize="9" scale="39" fitToHeight="0" orientation="portrait" r:id="rId1"/>
  <rowBreaks count="1" manualBreakCount="1">
    <brk id="101" max="16383" man="1"/>
  </row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4" operator="containsText" text="WAAR" id="{9ECB3949-2302-40FC-9F2B-2CDA68CC34E5}">
            <xm:f>NOT(ISERROR(SEARCH("WAAR",'1. Voorblad'!#REF!)))</xm:f>
            <x14:dxf>
              <fill>
                <patternFill>
                  <bgColor rgb="FFC00000"/>
                </patternFill>
              </fill>
            </x14:dxf>
          </x14:cfRule>
          <xm:sqref>H163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Procenten!$B$2:$B$7</xm:f>
          </x14:formula1>
          <xm:sqref>H155:H162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2"/>
  <dimension ref="A1:L7"/>
  <sheetViews>
    <sheetView workbookViewId="0">
      <selection activeCell="M17" sqref="M17"/>
    </sheetView>
  </sheetViews>
  <sheetFormatPr defaultRowHeight="12.5" x14ac:dyDescent="0.25"/>
  <cols>
    <col min="1" max="1" width="11.7265625" style="2" bestFit="1" customWidth="1"/>
    <col min="2" max="2" width="10.81640625" bestFit="1" customWidth="1"/>
    <col min="3" max="3" width="19.7265625" bestFit="1" customWidth="1"/>
    <col min="4" max="4" width="19.7265625" customWidth="1"/>
    <col min="8" max="8" width="2.1796875" bestFit="1" customWidth="1"/>
    <col min="9" max="9" width="27.453125" customWidth="1"/>
  </cols>
  <sheetData>
    <row r="1" spans="1:12" x14ac:dyDescent="0.25">
      <c r="A1" s="294" t="s">
        <v>82</v>
      </c>
      <c r="B1" t="s">
        <v>83</v>
      </c>
      <c r="C1" t="s">
        <v>85</v>
      </c>
      <c r="D1" t="s">
        <v>86</v>
      </c>
      <c r="E1" t="s">
        <v>93</v>
      </c>
    </row>
    <row r="2" spans="1:12" ht="16.5" x14ac:dyDescent="0.45">
      <c r="A2" s="294">
        <v>0</v>
      </c>
      <c r="B2" s="3">
        <v>1</v>
      </c>
      <c r="C2" t="s">
        <v>84</v>
      </c>
      <c r="E2" t="s">
        <v>94</v>
      </c>
      <c r="F2" t="b">
        <v>1</v>
      </c>
      <c r="G2" s="610" t="s">
        <v>126</v>
      </c>
      <c r="H2" s="611"/>
      <c r="I2" s="612"/>
      <c r="L2" s="384">
        <v>0</v>
      </c>
    </row>
    <row r="3" spans="1:12" ht="16.5" x14ac:dyDescent="0.45">
      <c r="A3" s="294">
        <v>1</v>
      </c>
      <c r="E3" t="s">
        <v>95</v>
      </c>
      <c r="G3" s="298">
        <v>0</v>
      </c>
      <c r="H3" s="299" t="s">
        <v>127</v>
      </c>
      <c r="I3" s="300" t="s">
        <v>128</v>
      </c>
      <c r="L3" s="384">
        <v>0.05</v>
      </c>
    </row>
    <row r="4" spans="1:12" ht="16.5" x14ac:dyDescent="0.45">
      <c r="A4" s="294">
        <v>2</v>
      </c>
      <c r="G4" s="298">
        <v>1</v>
      </c>
      <c r="H4" s="299" t="s">
        <v>127</v>
      </c>
      <c r="I4" s="300" t="s">
        <v>168</v>
      </c>
      <c r="L4" s="384">
        <v>0.1</v>
      </c>
    </row>
    <row r="5" spans="1:12" ht="16.5" x14ac:dyDescent="0.45">
      <c r="A5" s="294">
        <v>3</v>
      </c>
      <c r="G5" s="298">
        <v>2</v>
      </c>
      <c r="H5" s="299" t="s">
        <v>127</v>
      </c>
      <c r="I5" s="300" t="s">
        <v>239</v>
      </c>
      <c r="L5" s="385">
        <v>0.125</v>
      </c>
    </row>
    <row r="6" spans="1:12" ht="16.5" x14ac:dyDescent="0.45">
      <c r="G6" s="301">
        <v>3</v>
      </c>
      <c r="H6" s="302" t="s">
        <v>127</v>
      </c>
      <c r="I6" s="303" t="s">
        <v>169</v>
      </c>
      <c r="L6" s="384">
        <v>0.15</v>
      </c>
    </row>
    <row r="7" spans="1:12" x14ac:dyDescent="0.25">
      <c r="L7" s="384">
        <v>0.2</v>
      </c>
    </row>
  </sheetData>
  <sheetProtection password="C64A" sheet="1" objects="1" scenarios="1" selectLockedCells="1" selectUnlockedCells="1"/>
  <customSheetViews>
    <customSheetView guid="{FA2576B4-5B7A-4BCC-9280-699F4063FE86}" state="hidden">
      <selection activeCell="G2" sqref="G2:I6"/>
      <pageMargins left="0.7" right="0.7" top="0.75" bottom="0.75" header="0.3" footer="0.3"/>
      <pageSetup paperSize="9" orientation="portrait" verticalDpi="0" r:id="rId1"/>
    </customSheetView>
  </customSheetViews>
  <mergeCells count="1">
    <mergeCell ref="G2:I2"/>
  </mergeCells>
  <pageMargins left="0.7" right="0.7" top="0.75" bottom="0.75" header="0.3" footer="0.3"/>
  <pageSetup paperSize="9" orientation="portrait"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4"/>
  <dimension ref="A1:Y22"/>
  <sheetViews>
    <sheetView showGridLines="0" topLeftCell="A10" workbookViewId="0">
      <selection activeCell="P19" sqref="P19"/>
    </sheetView>
  </sheetViews>
  <sheetFormatPr defaultRowHeight="12.5" x14ac:dyDescent="0.25"/>
  <cols>
    <col min="1" max="1" width="3.54296875" style="5" bestFit="1" customWidth="1"/>
    <col min="2" max="2" width="4" customWidth="1"/>
    <col min="3" max="3" width="11.1796875" bestFit="1" customWidth="1"/>
    <col min="4" max="6" width="11.1796875" customWidth="1"/>
    <col min="7" max="7" width="75.7265625" customWidth="1"/>
    <col min="8" max="8" width="10.7265625" customWidth="1"/>
    <col min="9" max="9" width="2.1796875" customWidth="1"/>
    <col min="10" max="10" width="75.7265625" customWidth="1"/>
    <col min="11" max="11" width="10.453125" customWidth="1"/>
    <col min="12" max="12" width="2" customWidth="1"/>
  </cols>
  <sheetData>
    <row r="1" spans="1:25" ht="15.5" x14ac:dyDescent="0.25">
      <c r="A1" s="615" t="s">
        <v>125</v>
      </c>
      <c r="B1" s="615"/>
      <c r="C1" s="615"/>
      <c r="D1" s="615"/>
      <c r="E1" s="615"/>
      <c r="F1" s="615"/>
      <c r="G1" s="615"/>
      <c r="H1" s="615"/>
      <c r="I1" s="615"/>
      <c r="J1" s="615"/>
    </row>
    <row r="2" spans="1:25" s="1" customFormat="1" ht="13" x14ac:dyDescent="0.25">
      <c r="D2" s="6" t="s">
        <v>13</v>
      </c>
      <c r="E2" s="7" t="s">
        <v>14</v>
      </c>
      <c r="F2" s="8" t="s">
        <v>16</v>
      </c>
      <c r="G2" s="9" t="s">
        <v>124</v>
      </c>
      <c r="H2" s="6" t="s">
        <v>17</v>
      </c>
      <c r="I2" s="6"/>
      <c r="J2" s="9" t="s">
        <v>124</v>
      </c>
    </row>
    <row r="3" spans="1:25" s="1" customFormat="1" ht="50.15" customHeight="1" x14ac:dyDescent="0.25">
      <c r="D3" s="10">
        <v>1</v>
      </c>
      <c r="E3" s="11" t="s">
        <v>76</v>
      </c>
      <c r="F3" s="16">
        <f>'2. Afwegingskader'!I11</f>
        <v>0</v>
      </c>
      <c r="G3" s="12" t="str">
        <f>'2. Afwegingskader'!J18</f>
        <v>[Samenvatting bevindingen]</v>
      </c>
      <c r="H3" s="16">
        <f>'2. Afwegingskader'!N11</f>
        <v>0</v>
      </c>
      <c r="I3" s="16"/>
      <c r="J3" s="12" t="str">
        <f>'2. Afwegingskader'!O18</f>
        <v>[Samenvatting bevindingen]</v>
      </c>
    </row>
    <row r="4" spans="1:25" s="1" customFormat="1" ht="50.15" customHeight="1" x14ac:dyDescent="0.25">
      <c r="D4" s="10">
        <v>2</v>
      </c>
      <c r="E4" s="11" t="s">
        <v>77</v>
      </c>
      <c r="F4" s="16">
        <f>'2. Afwegingskader'!I19</f>
        <v>0</v>
      </c>
      <c r="G4" s="12" t="str">
        <f>'2. Afwegingskader'!J25</f>
        <v>[Samenvatting bevindingen]</v>
      </c>
      <c r="H4" s="16">
        <f>'2. Afwegingskader'!N19</f>
        <v>0</v>
      </c>
      <c r="I4" s="16"/>
      <c r="J4" s="12" t="str">
        <f>'2. Afwegingskader'!O25</f>
        <v>[Samenvatting bevindingen]</v>
      </c>
    </row>
    <row r="5" spans="1:25" s="1" customFormat="1" ht="50.15" customHeight="1" x14ac:dyDescent="0.25">
      <c r="D5" s="10">
        <v>3</v>
      </c>
      <c r="E5" s="11" t="s">
        <v>37</v>
      </c>
      <c r="F5" s="16">
        <f>'2. Afwegingskader'!I26</f>
        <v>0</v>
      </c>
      <c r="G5" s="12" t="str">
        <f>'2. Afwegingskader'!J33</f>
        <v>[Samenvatting bevindingen]</v>
      </c>
      <c r="H5" s="16">
        <f>'2. Afwegingskader'!N26</f>
        <v>0</v>
      </c>
      <c r="I5" s="16"/>
      <c r="J5" s="12" t="str">
        <f>'2. Afwegingskader'!O33</f>
        <v>[Samenvatting bevindingen]</v>
      </c>
    </row>
    <row r="6" spans="1:25" s="1" customFormat="1" ht="50.15" customHeight="1" x14ac:dyDescent="0.25">
      <c r="D6" s="10">
        <v>4</v>
      </c>
      <c r="E6" s="11" t="s">
        <v>43</v>
      </c>
      <c r="F6" s="16">
        <f>'2. Afwegingskader'!I34</f>
        <v>0</v>
      </c>
      <c r="G6" s="12" t="str">
        <f>'2. Afwegingskader'!J40</f>
        <v>[Samenvatting bevindingen]</v>
      </c>
      <c r="H6" s="16">
        <f>'2. Afwegingskader'!N41</f>
        <v>0</v>
      </c>
      <c r="I6" s="16"/>
      <c r="J6" s="12" t="str">
        <f>'2. Afwegingskader'!O40</f>
        <v>[Samenvatting bevindingen]</v>
      </c>
    </row>
    <row r="7" spans="1:25" s="1" customFormat="1" ht="50.15" customHeight="1" x14ac:dyDescent="0.25">
      <c r="D7" s="10">
        <v>5</v>
      </c>
      <c r="E7" s="11" t="s">
        <v>48</v>
      </c>
      <c r="F7" s="16">
        <f>'2. Afwegingskader'!I41</f>
        <v>0</v>
      </c>
      <c r="G7" s="12" t="str">
        <f>'2. Afwegingskader'!J49</f>
        <v>[Samenvatting bevindingen]</v>
      </c>
      <c r="H7" s="16">
        <f>'2. Afwegingskader'!N41</f>
        <v>0</v>
      </c>
      <c r="I7" s="16"/>
      <c r="J7" s="12" t="str">
        <f>'2. Afwegingskader'!O49</f>
        <v>[Samenvatting bevindingen]</v>
      </c>
    </row>
    <row r="8" spans="1:25" s="1" customFormat="1" ht="50.15" customHeight="1" x14ac:dyDescent="0.25">
      <c r="D8" s="10">
        <v>6</v>
      </c>
      <c r="E8" s="11" t="s">
        <v>55</v>
      </c>
      <c r="F8" s="16">
        <f>'2. Afwegingskader'!I50</f>
        <v>0</v>
      </c>
      <c r="G8" s="12" t="str">
        <f>'2. Afwegingskader'!J56</f>
        <v>[Samenvatting bevindingen]</v>
      </c>
      <c r="H8" s="16">
        <f>'2. Afwegingskader'!N50</f>
        <v>0</v>
      </c>
      <c r="I8" s="16"/>
      <c r="J8" s="12" t="str">
        <f>'2. Afwegingskader'!O56</f>
        <v>[Samenvatting bevindingen]</v>
      </c>
    </row>
    <row r="9" spans="1:25" s="1" customFormat="1" ht="50.15" customHeight="1" x14ac:dyDescent="0.25">
      <c r="D9" s="10">
        <v>7</v>
      </c>
      <c r="E9" s="11" t="s">
        <v>62</v>
      </c>
      <c r="F9" s="16">
        <f>'2. Afwegingskader'!I57</f>
        <v>0</v>
      </c>
      <c r="G9" s="12" t="str">
        <f>'2. Afwegingskader'!J64</f>
        <v>[Samenvatting bevindingen]</v>
      </c>
      <c r="H9" s="16">
        <f>'2. Afwegingskader'!N57</f>
        <v>0</v>
      </c>
      <c r="I9" s="16"/>
      <c r="J9" s="12" t="str">
        <f>'2. Afwegingskader'!O64</f>
        <v>[Samenvatting bevindingen]</v>
      </c>
    </row>
    <row r="10" spans="1:25" s="1" customFormat="1" ht="50.15" customHeight="1" x14ac:dyDescent="0.25">
      <c r="D10" s="10">
        <v>8</v>
      </c>
      <c r="E10" s="11" t="s">
        <v>78</v>
      </c>
      <c r="F10" s="16">
        <f>'2. Afwegingskader'!I65</f>
        <v>0</v>
      </c>
      <c r="G10" s="12" t="str">
        <f>'2. Afwegingskader'!J70</f>
        <v>[Samenvatting bevindingen]</v>
      </c>
      <c r="H10" s="16">
        <f>'2. Afwegingskader'!N65</f>
        <v>0</v>
      </c>
      <c r="I10" s="16"/>
      <c r="J10" s="12" t="str">
        <f>'2. Afwegingskader'!O70</f>
        <v>[Samenvatting bevindingen]</v>
      </c>
    </row>
    <row r="11" spans="1:25" s="1" customFormat="1" ht="13" x14ac:dyDescent="0.25">
      <c r="D11" s="13"/>
      <c r="E11" s="14" t="s">
        <v>75</v>
      </c>
      <c r="F11" s="21">
        <f>SUM(F3:F10)</f>
        <v>0</v>
      </c>
      <c r="G11" s="15"/>
      <c r="H11" s="21">
        <f>SUM(H3:H10)</f>
        <v>0</v>
      </c>
      <c r="I11" s="21"/>
      <c r="J11" s="15"/>
    </row>
    <row r="12" spans="1:25" x14ac:dyDescent="0.25">
      <c r="L12" s="432"/>
      <c r="M12" s="432"/>
    </row>
    <row r="13" spans="1:25" s="183" customFormat="1" ht="54.75" customHeight="1" x14ac:dyDescent="0.45">
      <c r="B13" s="620" t="s">
        <v>143</v>
      </c>
      <c r="C13" s="621"/>
      <c r="D13" s="621"/>
      <c r="E13" s="621"/>
      <c r="F13" s="621"/>
      <c r="G13" s="437" t="s">
        <v>133</v>
      </c>
      <c r="H13" s="438"/>
      <c r="I13" s="454"/>
      <c r="J13" s="459" t="s">
        <v>133</v>
      </c>
      <c r="K13" s="442"/>
      <c r="L13" s="433"/>
      <c r="M13" s="264"/>
      <c r="Q13" s="88"/>
      <c r="R13" s="88"/>
      <c r="S13" s="88"/>
      <c r="T13" s="88"/>
      <c r="U13" s="88"/>
      <c r="V13" s="88"/>
      <c r="W13" s="88"/>
      <c r="X13" s="88"/>
      <c r="Y13" s="88"/>
    </row>
    <row r="14" spans="1:25" s="183" customFormat="1" ht="60" customHeight="1" x14ac:dyDescent="0.45">
      <c r="B14" s="443">
        <v>1</v>
      </c>
      <c r="C14" s="622" t="s">
        <v>76</v>
      </c>
      <c r="D14" s="623"/>
      <c r="E14" s="623"/>
      <c r="F14" s="623"/>
      <c r="G14" s="444" t="str">
        <f t="shared" ref="G14:G21" si="0">IF(G3 ="","",G3)</f>
        <v>[Samenvatting bevindingen]</v>
      </c>
      <c r="H14" s="439">
        <f t="shared" ref="H14:H21" si="1">F3</f>
        <v>0</v>
      </c>
      <c r="I14" s="455">
        <f>(H14*'3. Eindblad'!$H$155)*100</f>
        <v>0</v>
      </c>
      <c r="J14" s="450" t="str">
        <f t="shared" ref="J14:J21" si="2">IF(J3 ="","",J3)</f>
        <v>[Samenvatting bevindingen]</v>
      </c>
      <c r="K14" s="439">
        <f t="shared" ref="K14:K21" si="3">H3</f>
        <v>0</v>
      </c>
      <c r="L14" s="434">
        <f>(K14*'3. Eindblad'!H155)*100</f>
        <v>0</v>
      </c>
      <c r="M14" s="264"/>
      <c r="R14" s="88"/>
      <c r="S14" s="88"/>
      <c r="T14" s="88"/>
      <c r="U14" s="88"/>
      <c r="V14" s="88"/>
      <c r="W14" s="88"/>
      <c r="X14" s="88"/>
      <c r="Y14" s="88"/>
    </row>
    <row r="15" spans="1:25" s="183" customFormat="1" ht="60" customHeight="1" x14ac:dyDescent="0.45">
      <c r="B15" s="445">
        <v>2</v>
      </c>
      <c r="C15" s="616" t="s">
        <v>77</v>
      </c>
      <c r="D15" s="617"/>
      <c r="E15" s="617"/>
      <c r="F15" s="617"/>
      <c r="G15" s="446" t="str">
        <f t="shared" si="0"/>
        <v>[Samenvatting bevindingen]</v>
      </c>
      <c r="H15" s="440">
        <f t="shared" si="1"/>
        <v>0</v>
      </c>
      <c r="I15" s="455">
        <f>(H15*'3. Eindblad'!$H$156)*100</f>
        <v>0</v>
      </c>
      <c r="J15" s="451" t="str">
        <f t="shared" si="2"/>
        <v>[Samenvatting bevindingen]</v>
      </c>
      <c r="K15" s="440">
        <f t="shared" si="3"/>
        <v>0</v>
      </c>
      <c r="L15" s="434">
        <f>(K15*'3. Eindblad'!H156)*100</f>
        <v>0</v>
      </c>
      <c r="M15" s="264"/>
      <c r="R15" s="88"/>
      <c r="S15" s="88"/>
      <c r="T15" s="88"/>
      <c r="U15" s="88"/>
      <c r="V15" s="88"/>
      <c r="W15" s="88"/>
      <c r="X15" s="88"/>
      <c r="Y15" s="88"/>
    </row>
    <row r="16" spans="1:25" s="183" customFormat="1" ht="60" customHeight="1" x14ac:dyDescent="0.45">
      <c r="B16" s="445">
        <v>3</v>
      </c>
      <c r="C16" s="616" t="s">
        <v>37</v>
      </c>
      <c r="D16" s="617"/>
      <c r="E16" s="617"/>
      <c r="F16" s="617"/>
      <c r="G16" s="446" t="str">
        <f t="shared" si="0"/>
        <v>[Samenvatting bevindingen]</v>
      </c>
      <c r="H16" s="440">
        <f t="shared" si="1"/>
        <v>0</v>
      </c>
      <c r="I16" s="455">
        <f>(H16*'3. Eindblad'!$H$157)*100</f>
        <v>0</v>
      </c>
      <c r="J16" s="451" t="str">
        <f t="shared" si="2"/>
        <v>[Samenvatting bevindingen]</v>
      </c>
      <c r="K16" s="440">
        <f t="shared" si="3"/>
        <v>0</v>
      </c>
      <c r="L16" s="434">
        <f>(K16*'3. Eindblad'!H157)*100</f>
        <v>0</v>
      </c>
      <c r="M16" s="264"/>
      <c r="R16" s="88"/>
      <c r="S16" s="88"/>
      <c r="T16" s="88"/>
      <c r="U16" s="88"/>
      <c r="V16" s="88"/>
      <c r="W16" s="88"/>
      <c r="X16" s="88"/>
    </row>
    <row r="17" spans="2:24" s="183" customFormat="1" ht="60" customHeight="1" x14ac:dyDescent="0.45">
      <c r="B17" s="445">
        <v>4</v>
      </c>
      <c r="C17" s="616" t="s">
        <v>43</v>
      </c>
      <c r="D17" s="617"/>
      <c r="E17" s="617"/>
      <c r="F17" s="617"/>
      <c r="G17" s="446" t="str">
        <f t="shared" si="0"/>
        <v>[Samenvatting bevindingen]</v>
      </c>
      <c r="H17" s="440">
        <f t="shared" si="1"/>
        <v>0</v>
      </c>
      <c r="I17" s="455">
        <f>(H17*'3. Eindblad'!$H$158)*100</f>
        <v>0</v>
      </c>
      <c r="J17" s="451" t="str">
        <f t="shared" si="2"/>
        <v>[Samenvatting bevindingen]</v>
      </c>
      <c r="K17" s="440">
        <f t="shared" si="3"/>
        <v>0</v>
      </c>
      <c r="L17" s="434">
        <f>(K17*'3. Eindblad'!H158)*100</f>
        <v>0</v>
      </c>
      <c r="M17" s="264"/>
      <c r="R17" s="88"/>
      <c r="S17" s="88"/>
      <c r="T17" s="88"/>
      <c r="U17" s="88"/>
      <c r="V17" s="88"/>
      <c r="W17" s="88"/>
      <c r="X17" s="88"/>
    </row>
    <row r="18" spans="2:24" s="183" customFormat="1" ht="60" customHeight="1" x14ac:dyDescent="0.45">
      <c r="B18" s="447">
        <v>5</v>
      </c>
      <c r="C18" s="616" t="s">
        <v>48</v>
      </c>
      <c r="D18" s="617"/>
      <c r="E18" s="617"/>
      <c r="F18" s="617"/>
      <c r="G18" s="446" t="str">
        <f t="shared" si="0"/>
        <v>[Samenvatting bevindingen]</v>
      </c>
      <c r="H18" s="440">
        <f t="shared" si="1"/>
        <v>0</v>
      </c>
      <c r="I18" s="455">
        <f>(H18*'3. Eindblad'!H159)*100</f>
        <v>0</v>
      </c>
      <c r="J18" s="451" t="str">
        <f t="shared" si="2"/>
        <v>[Samenvatting bevindingen]</v>
      </c>
      <c r="K18" s="440">
        <f t="shared" si="3"/>
        <v>0</v>
      </c>
      <c r="L18" s="434">
        <f>(K18*'3. Eindblad'!H159)*100</f>
        <v>0</v>
      </c>
      <c r="M18" s="264"/>
      <c r="S18" s="88"/>
      <c r="T18" s="88"/>
      <c r="U18" s="88"/>
      <c r="V18" s="88"/>
      <c r="W18" s="88"/>
      <c r="X18" s="88"/>
    </row>
    <row r="19" spans="2:24" s="183" customFormat="1" ht="60" customHeight="1" x14ac:dyDescent="0.45">
      <c r="B19" s="445">
        <v>6</v>
      </c>
      <c r="C19" s="616" t="s">
        <v>257</v>
      </c>
      <c r="D19" s="617"/>
      <c r="E19" s="617"/>
      <c r="F19" s="617"/>
      <c r="G19" s="446" t="str">
        <f t="shared" si="0"/>
        <v>[Samenvatting bevindingen]</v>
      </c>
      <c r="H19" s="440">
        <f t="shared" si="1"/>
        <v>0</v>
      </c>
      <c r="I19" s="455">
        <f>(H19*'3. Eindblad'!H160)*100</f>
        <v>0</v>
      </c>
      <c r="J19" s="451" t="str">
        <f t="shared" si="2"/>
        <v>[Samenvatting bevindingen]</v>
      </c>
      <c r="K19" s="440">
        <f t="shared" si="3"/>
        <v>0</v>
      </c>
      <c r="L19" s="434">
        <f>(K19*'3. Eindblad'!H160)*100</f>
        <v>0</v>
      </c>
      <c r="M19" s="264"/>
      <c r="S19" s="88"/>
      <c r="T19" s="88"/>
      <c r="U19" s="88"/>
      <c r="V19" s="88"/>
      <c r="W19" s="88"/>
      <c r="X19" s="88"/>
    </row>
    <row r="20" spans="2:24" s="183" customFormat="1" ht="60" customHeight="1" x14ac:dyDescent="0.45">
      <c r="B20" s="445">
        <v>7</v>
      </c>
      <c r="C20" s="616" t="s">
        <v>62</v>
      </c>
      <c r="D20" s="617"/>
      <c r="E20" s="617"/>
      <c r="F20" s="617"/>
      <c r="G20" s="446" t="str">
        <f t="shared" si="0"/>
        <v>[Samenvatting bevindingen]</v>
      </c>
      <c r="H20" s="440">
        <f t="shared" si="1"/>
        <v>0</v>
      </c>
      <c r="I20" s="455">
        <f>(H20*'3. Eindblad'!H161)*100</f>
        <v>0</v>
      </c>
      <c r="J20" s="451" t="str">
        <f t="shared" si="2"/>
        <v>[Samenvatting bevindingen]</v>
      </c>
      <c r="K20" s="440">
        <f t="shared" si="3"/>
        <v>0</v>
      </c>
      <c r="L20" s="434">
        <f>(K20*'3. Eindblad'!H161)*100</f>
        <v>0</v>
      </c>
      <c r="M20" s="264"/>
      <c r="S20" s="88"/>
      <c r="T20" s="88"/>
      <c r="U20" s="88"/>
      <c r="V20" s="88"/>
      <c r="W20" s="88"/>
      <c r="X20" s="88"/>
    </row>
    <row r="21" spans="2:24" s="183" customFormat="1" ht="60" customHeight="1" x14ac:dyDescent="0.45">
      <c r="B21" s="448">
        <v>8</v>
      </c>
      <c r="C21" s="618" t="s">
        <v>253</v>
      </c>
      <c r="D21" s="619"/>
      <c r="E21" s="619"/>
      <c r="F21" s="619"/>
      <c r="G21" s="449" t="str">
        <f t="shared" si="0"/>
        <v>[Samenvatting bevindingen]</v>
      </c>
      <c r="H21" s="441">
        <f t="shared" si="1"/>
        <v>0</v>
      </c>
      <c r="I21" s="455">
        <f>(H21*'3. Eindblad'!H162)*100</f>
        <v>0</v>
      </c>
      <c r="J21" s="452" t="str">
        <f t="shared" si="2"/>
        <v>[Samenvatting bevindingen]</v>
      </c>
      <c r="K21" s="441">
        <f t="shared" si="3"/>
        <v>0</v>
      </c>
      <c r="L21" s="434">
        <f>(K21*'3. Eindblad'!H162)*100</f>
        <v>0</v>
      </c>
      <c r="M21" s="264"/>
      <c r="S21" s="88"/>
      <c r="T21" s="88"/>
      <c r="U21" s="88"/>
      <c r="V21" s="88"/>
      <c r="W21" s="88"/>
      <c r="X21" s="88"/>
    </row>
    <row r="22" spans="2:24" s="183" customFormat="1" ht="39" customHeight="1" x14ac:dyDescent="0.45">
      <c r="B22" s="613"/>
      <c r="C22" s="614"/>
      <c r="D22" s="614"/>
      <c r="E22" s="614"/>
      <c r="F22" s="614"/>
      <c r="G22" s="614"/>
      <c r="H22" s="436">
        <f>SUM(I14:I21)</f>
        <v>0</v>
      </c>
      <c r="I22" s="456"/>
      <c r="J22" s="453"/>
      <c r="K22" s="436">
        <f>SUM(L14:L21)</f>
        <v>0</v>
      </c>
      <c r="L22" s="435"/>
      <c r="M22" s="432"/>
      <c r="N22"/>
      <c r="O22"/>
      <c r="P22"/>
      <c r="Q22" s="88"/>
      <c r="R22" s="88"/>
      <c r="S22" s="88"/>
      <c r="T22" s="88"/>
      <c r="U22" s="88"/>
      <c r="V22" s="88"/>
      <c r="W22" s="88"/>
      <c r="X22" s="88"/>
    </row>
  </sheetData>
  <sheetProtection password="CA4B" sheet="1" objects="1" scenarios="1" selectLockedCells="1" selectUnlockedCells="1"/>
  <customSheetViews>
    <customSheetView guid="{FA2576B4-5B7A-4BCC-9280-699F4063FE86}" showGridLines="0" state="hidden">
      <selection activeCell="G3" sqref="G3:G10"/>
      <pageMargins left="0.7" right="0.7" top="0.75" bottom="0.75" header="0.3" footer="0.3"/>
      <pageSetup paperSize="9" orientation="portrait" verticalDpi="0" r:id="rId1"/>
    </customSheetView>
  </customSheetViews>
  <mergeCells count="11">
    <mergeCell ref="B22:G22"/>
    <mergeCell ref="A1:J1"/>
    <mergeCell ref="C20:F20"/>
    <mergeCell ref="C21:F21"/>
    <mergeCell ref="B13:F13"/>
    <mergeCell ref="C14:F14"/>
    <mergeCell ref="C15:F15"/>
    <mergeCell ref="C16:F16"/>
    <mergeCell ref="C17:F17"/>
    <mergeCell ref="C18:F18"/>
    <mergeCell ref="C19:F19"/>
  </mergeCells>
  <conditionalFormatting sqref="J3:J10 F3:G10">
    <cfRule type="colorScale" priority="52">
      <colorScale>
        <cfvo type="num" val="0"/>
        <cfvo type="num" val="1.5"/>
        <cfvo type="num" val="3"/>
        <color rgb="FFF8696B"/>
        <color rgb="FFFFEB84"/>
        <color rgb="FF63BE7B"/>
      </colorScale>
    </cfRule>
  </conditionalFormatting>
  <conditionalFormatting sqref="H3:I10">
    <cfRule type="colorScale" priority="36">
      <colorScale>
        <cfvo type="min"/>
        <cfvo type="percentile" val="50"/>
        <cfvo type="max"/>
        <color rgb="FFF8696B"/>
        <color rgb="FFFFEB84"/>
        <color rgb="FF63BE7B"/>
      </colorScale>
    </cfRule>
  </conditionalFormatting>
  <conditionalFormatting sqref="F3:F10">
    <cfRule type="colorScale" priority="37">
      <colorScale>
        <cfvo type="min"/>
        <cfvo type="percentile" val="50"/>
        <cfvo type="max"/>
        <color rgb="FFF8696B"/>
        <color rgb="FFFFEB84"/>
        <color rgb="FF63BE7B"/>
      </colorScale>
    </cfRule>
  </conditionalFormatting>
  <conditionalFormatting sqref="F11">
    <cfRule type="cellIs" dxfId="7" priority="42" operator="lessThan">
      <formula>1</formula>
    </cfRule>
    <cfRule type="cellIs" dxfId="6" priority="43" operator="greaterThan">
      <formula>1</formula>
    </cfRule>
    <cfRule type="cellIs" dxfId="5" priority="44" operator="lessThan">
      <formula>1</formula>
    </cfRule>
    <cfRule type="containsText" dxfId="4" priority="45" operator="containsText" text="WAAR">
      <formula>NOT(ISERROR(SEARCH("WAAR",F11)))</formula>
    </cfRule>
  </conditionalFormatting>
  <conditionalFormatting sqref="H11:I11">
    <cfRule type="cellIs" dxfId="3" priority="38" operator="lessThan">
      <formula>1</formula>
    </cfRule>
    <cfRule type="cellIs" dxfId="2" priority="39" operator="greaterThan">
      <formula>1</formula>
    </cfRule>
    <cfRule type="cellIs" dxfId="1" priority="40" operator="lessThan">
      <formula>1</formula>
    </cfRule>
    <cfRule type="containsText" dxfId="0" priority="41" operator="containsText" text="WAAR">
      <formula>NOT(ISERROR(SEARCH("WAAR",H11)))</formula>
    </cfRule>
  </conditionalFormatting>
  <conditionalFormatting sqref="H11:I11 F11">
    <cfRule type="colorScale" priority="35">
      <colorScale>
        <cfvo type="min"/>
        <cfvo type="percentile" val="50"/>
        <cfvo type="max"/>
        <color rgb="FFF8696B"/>
        <color rgb="FFFFEB84"/>
        <color rgb="FF63BE7B"/>
      </colorScale>
    </cfRule>
  </conditionalFormatting>
  <conditionalFormatting sqref="G14:G18">
    <cfRule type="colorScale" priority="34">
      <colorScale>
        <cfvo type="num" val="0"/>
        <cfvo type="num" val="1.5"/>
        <cfvo type="num" val="3"/>
        <color rgb="FFF8696B"/>
        <color rgb="FFFFEB84"/>
        <color rgb="FF63BE7B"/>
      </colorScale>
    </cfRule>
  </conditionalFormatting>
  <conditionalFormatting sqref="J14">
    <cfRule type="colorScale" priority="32">
      <colorScale>
        <cfvo type="num" val="0"/>
        <cfvo type="num" val="1.5"/>
        <cfvo type="num" val="3"/>
        <color rgb="FFF8696B"/>
        <color rgb="FFFFEB84"/>
        <color rgb="FF63BE7B"/>
      </colorScale>
    </cfRule>
  </conditionalFormatting>
  <conditionalFormatting sqref="K14:K21">
    <cfRule type="colorScale" priority="17">
      <colorScale>
        <cfvo type="num" val="0"/>
        <cfvo type="num" val="1.5"/>
        <cfvo type="num" val="3"/>
        <color theme="5"/>
        <color rgb="FFFFFF00"/>
        <color rgb="FF00B050"/>
      </colorScale>
    </cfRule>
  </conditionalFormatting>
  <conditionalFormatting sqref="G19">
    <cfRule type="colorScale" priority="15">
      <colorScale>
        <cfvo type="num" val="0"/>
        <cfvo type="num" val="1.5"/>
        <cfvo type="num" val="3"/>
        <color rgb="FFF8696B"/>
        <color rgb="FFFFEB84"/>
        <color rgb="FF63BE7B"/>
      </colorScale>
    </cfRule>
  </conditionalFormatting>
  <conditionalFormatting sqref="G21">
    <cfRule type="colorScale" priority="14">
      <colorScale>
        <cfvo type="num" val="0"/>
        <cfvo type="num" val="1.5"/>
        <cfvo type="num" val="3"/>
        <color rgb="FFF8696B"/>
        <color rgb="FFFFEB84"/>
        <color rgb="FF63BE7B"/>
      </colorScale>
    </cfRule>
  </conditionalFormatting>
  <conditionalFormatting sqref="G20">
    <cfRule type="colorScale" priority="13">
      <colorScale>
        <cfvo type="num" val="0"/>
        <cfvo type="num" val="1.5"/>
        <cfvo type="num" val="3"/>
        <color rgb="FFF8696B"/>
        <color rgb="FFFFEB84"/>
        <color rgb="FF63BE7B"/>
      </colorScale>
    </cfRule>
  </conditionalFormatting>
  <conditionalFormatting sqref="J15">
    <cfRule type="colorScale" priority="12">
      <colorScale>
        <cfvo type="num" val="0"/>
        <cfvo type="num" val="1.5"/>
        <cfvo type="num" val="3"/>
        <color rgb="FFF8696B"/>
        <color rgb="FFFFEB84"/>
        <color rgb="FF63BE7B"/>
      </colorScale>
    </cfRule>
  </conditionalFormatting>
  <conditionalFormatting sqref="J16">
    <cfRule type="colorScale" priority="11">
      <colorScale>
        <cfvo type="num" val="0"/>
        <cfvo type="num" val="1.5"/>
        <cfvo type="num" val="3"/>
        <color rgb="FFF8696B"/>
        <color rgb="FFFFEB84"/>
        <color rgb="FF63BE7B"/>
      </colorScale>
    </cfRule>
  </conditionalFormatting>
  <conditionalFormatting sqref="J17">
    <cfRule type="colorScale" priority="10">
      <colorScale>
        <cfvo type="num" val="0"/>
        <cfvo type="num" val="1.5"/>
        <cfvo type="num" val="3"/>
        <color rgb="FFF8696B"/>
        <color rgb="FFFFEB84"/>
        <color rgb="FF63BE7B"/>
      </colorScale>
    </cfRule>
  </conditionalFormatting>
  <conditionalFormatting sqref="J18">
    <cfRule type="colorScale" priority="9">
      <colorScale>
        <cfvo type="num" val="0"/>
        <cfvo type="num" val="1.5"/>
        <cfvo type="num" val="3"/>
        <color rgb="FFF8696B"/>
        <color rgb="FFFFEB84"/>
        <color rgb="FF63BE7B"/>
      </colorScale>
    </cfRule>
  </conditionalFormatting>
  <conditionalFormatting sqref="J19">
    <cfRule type="colorScale" priority="8">
      <colorScale>
        <cfvo type="num" val="0"/>
        <cfvo type="num" val="1.5"/>
        <cfvo type="num" val="3"/>
        <color rgb="FFF8696B"/>
        <color rgb="FFFFEB84"/>
        <color rgb="FF63BE7B"/>
      </colorScale>
    </cfRule>
  </conditionalFormatting>
  <conditionalFormatting sqref="J20">
    <cfRule type="colorScale" priority="7">
      <colorScale>
        <cfvo type="num" val="0"/>
        <cfvo type="num" val="1.5"/>
        <cfvo type="num" val="3"/>
        <color rgb="FFF8696B"/>
        <color rgb="FFFFEB84"/>
        <color rgb="FF63BE7B"/>
      </colorScale>
    </cfRule>
  </conditionalFormatting>
  <conditionalFormatting sqref="J21">
    <cfRule type="colorScale" priority="6">
      <colorScale>
        <cfvo type="num" val="0"/>
        <cfvo type="num" val="1.5"/>
        <cfvo type="num" val="3"/>
        <color rgb="FFF8696B"/>
        <color rgb="FFFFEB84"/>
        <color rgb="FF63BE7B"/>
      </colorScale>
    </cfRule>
  </conditionalFormatting>
  <conditionalFormatting sqref="H14:H21 K14:K21">
    <cfRule type="colorScale" priority="5">
      <colorScale>
        <cfvo type="num" val="0"/>
        <cfvo type="num" val="2"/>
        <cfvo type="num" val="3"/>
        <color rgb="FFFF0000"/>
        <color rgb="FFFFFF00"/>
        <color rgb="FF00B050"/>
      </colorScale>
    </cfRule>
  </conditionalFormatting>
  <conditionalFormatting sqref="K22 H22">
    <cfRule type="colorScale" priority="1">
      <colorScale>
        <cfvo type="num" val="0"/>
        <cfvo type="num" val="225"/>
        <color rgb="FFFF0000"/>
        <color rgb="FF00B050"/>
      </colorScale>
    </cfRule>
  </conditionalFormatting>
  <pageMargins left="0.7" right="0.7" top="0.75" bottom="0.75" header="0.3" footer="0.3"/>
  <pageSetup paperSize="9" orientation="portrait" verticalDpi="0" r:id="rId2"/>
  <ignoredErrors>
    <ignoredError sqref="J14:J18 J19:J21" formula="1"/>
  </ignoredError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B2:B15"/>
  <sheetViews>
    <sheetView workbookViewId="0">
      <selection activeCell="B4" sqref="B4"/>
    </sheetView>
  </sheetViews>
  <sheetFormatPr defaultRowHeight="12.5" x14ac:dyDescent="0.25"/>
  <sheetData>
    <row r="2" spans="2:2" x14ac:dyDescent="0.25">
      <c r="B2" s="391">
        <v>0</v>
      </c>
    </row>
    <row r="3" spans="2:2" x14ac:dyDescent="0.25">
      <c r="B3" s="391">
        <v>0.05</v>
      </c>
    </row>
    <row r="4" spans="2:2" x14ac:dyDescent="0.25">
      <c r="B4" s="385">
        <v>0.125</v>
      </c>
    </row>
    <row r="5" spans="2:2" x14ac:dyDescent="0.25">
      <c r="B5" s="391">
        <v>0.15</v>
      </c>
    </row>
    <row r="6" spans="2:2" x14ac:dyDescent="0.25">
      <c r="B6" s="391">
        <v>0.2</v>
      </c>
    </row>
    <row r="7" spans="2:2" x14ac:dyDescent="0.25">
      <c r="B7" s="391">
        <v>0.25</v>
      </c>
    </row>
    <row r="8" spans="2:2" x14ac:dyDescent="0.25">
      <c r="B8" s="384"/>
    </row>
    <row r="9" spans="2:2" x14ac:dyDescent="0.25">
      <c r="B9" s="384"/>
    </row>
    <row r="10" spans="2:2" x14ac:dyDescent="0.25">
      <c r="B10" s="384"/>
    </row>
    <row r="11" spans="2:2" x14ac:dyDescent="0.25">
      <c r="B11" s="384"/>
    </row>
    <row r="12" spans="2:2" x14ac:dyDescent="0.25">
      <c r="B12" s="384"/>
    </row>
    <row r="13" spans="2:2" x14ac:dyDescent="0.25">
      <c r="B13" s="384"/>
    </row>
    <row r="14" spans="2:2" x14ac:dyDescent="0.25">
      <c r="B14" s="384"/>
    </row>
    <row r="15" spans="2:2" x14ac:dyDescent="0.25">
      <c r="B15" s="384"/>
    </row>
  </sheetData>
  <sheetProtection password="CA4B"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14</vt:i4>
      </vt:variant>
    </vt:vector>
  </HeadingPairs>
  <TitlesOfParts>
    <vt:vector size="23" baseType="lpstr">
      <vt:lpstr>0. Toelichting</vt:lpstr>
      <vt:lpstr>1. Voorblad</vt:lpstr>
      <vt:lpstr>2. Afwegingskader</vt:lpstr>
      <vt:lpstr>3. Wegingsfactor</vt:lpstr>
      <vt:lpstr>Toelichting</vt:lpstr>
      <vt:lpstr>3. Eindblad</vt:lpstr>
      <vt:lpstr>Gegevensblad tabellen</vt:lpstr>
      <vt:lpstr>Wegingsfactor W2</vt:lpstr>
      <vt:lpstr>Procenten</vt:lpstr>
      <vt:lpstr>'2. Afwegingskader'!DETAIL</vt:lpstr>
      <vt:lpstr>'1. Voorblad'!GEGEVENS</vt:lpstr>
      <vt:lpstr>Kostenconfigurator__nieuwbouw_en_renovatie</vt:lpstr>
      <vt:lpstr>NIEUWBOUW</vt:lpstr>
      <vt:lpstr>'Wegingsfactor W2'!OVERZICHT</vt:lpstr>
      <vt:lpstr>'0. Toelichting'!Print_Area</vt:lpstr>
      <vt:lpstr>'1. Voorblad'!Print_Area</vt:lpstr>
      <vt:lpstr>'2. Afwegingskader'!Print_Area</vt:lpstr>
      <vt:lpstr>'3. Eindblad'!Print_Area</vt:lpstr>
      <vt:lpstr>'3. Wegingsfactor'!Print_Area</vt:lpstr>
      <vt:lpstr>'0. Toelichting'!Print_Titles</vt:lpstr>
      <vt:lpstr>RUBRIEKEN_AFWEGING</vt:lpstr>
      <vt:lpstr>VERBOUWEN</vt:lpstr>
      <vt:lpstr>'1. Voorblad'!VOORBLAD</vt:lpstr>
    </vt:vector>
  </TitlesOfParts>
  <Manager>lesley.tax@Hevo.nl</Manager>
  <Company>TBI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1617005-0009 v1.0 - Afwegingskader</dc:title>
  <dc:subject>Afwegingskader</dc:subject>
  <dc:creator>Tax, Lesley (Hevo);mireille.uhlenbusch@hevo.nl</dc:creator>
  <cp:lastModifiedBy>Hanne</cp:lastModifiedBy>
  <cp:lastPrinted>2018-01-29T10:35:01Z</cp:lastPrinted>
  <dcterms:created xsi:type="dcterms:W3CDTF">2017-10-10T12:28:03Z</dcterms:created>
  <dcterms:modified xsi:type="dcterms:W3CDTF">2018-01-30T07:55:51Z</dcterms:modified>
</cp:coreProperties>
</file>